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 Key Back Up Sept 26 2017\2021 Budgets\"/>
    </mc:Choice>
  </mc:AlternateContent>
  <xr:revisionPtr revIDLastSave="0" documentId="13_ncr:1_{CA95DBB8-677F-4211-8540-5A53DAD2F665}" xr6:coauthVersionLast="45" xr6:coauthVersionMax="45" xr10:uidLastSave="{00000000-0000-0000-0000-000000000000}"/>
  <bookViews>
    <workbookView xWindow="-28920" yWindow="-120" windowWidth="29040" windowHeight="15840" tabRatio="880" xr2:uid="{00000000-000D-0000-FFFF-FFFF00000000}"/>
  </bookViews>
  <sheets>
    <sheet name="Rice vs. Corn 1" sheetId="45" r:id="rId1"/>
    <sheet name="Rice vs. Corn 2" sheetId="38" r:id="rId2"/>
    <sheet name="Rice vs. Soybeans 1" sheetId="46" r:id="rId3"/>
    <sheet name="Rice vs. Soybeans 2" sheetId="39" r:id="rId4"/>
  </sheets>
  <definedNames>
    <definedName name="_xlnm.Print_Area" localSheetId="0">'Rice vs. Corn 1'!$A$1:$Q$40</definedName>
    <definedName name="_xlnm.Print_Area" localSheetId="1">'Rice vs. Corn 2'!$A$1:$Q$40</definedName>
    <definedName name="_xlnm.Print_Area" localSheetId="2">'Rice vs. Soybeans 1'!$A$1:$Q$40</definedName>
    <definedName name="_xlnm.Print_Area" localSheetId="3">'Rice vs. Soybeans 2'!$A$1:$Q$40</definedName>
  </definedNames>
  <calcPr calcId="191029"/>
</workbook>
</file>

<file path=xl/calcChain.xml><?xml version="1.0" encoding="utf-8"?>
<calcChain xmlns="http://schemas.openxmlformats.org/spreadsheetml/2006/main">
  <c r="D19" i="39" l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19" i="46"/>
  <c r="D20" i="46" s="1"/>
  <c r="D21" i="46" s="1"/>
  <c r="D22" i="46" s="1"/>
  <c r="D23" i="46" s="1"/>
  <c r="D24" i="46" s="1"/>
  <c r="D25" i="46" s="1"/>
  <c r="D26" i="46" s="1"/>
  <c r="D27" i="46" s="1"/>
  <c r="D28" i="46" s="1"/>
  <c r="D29" i="46" s="1"/>
  <c r="D30" i="46" s="1"/>
  <c r="D31" i="46" s="1"/>
  <c r="D32" i="46" s="1"/>
  <c r="D33" i="46" s="1"/>
  <c r="E18" i="38"/>
  <c r="D19" i="38"/>
  <c r="D20" i="38" s="1"/>
  <c r="D21" i="38" s="1"/>
  <c r="D22" i="38" s="1"/>
  <c r="D23" i="38" s="1"/>
  <c r="D24" i="38" s="1"/>
  <c r="D25" i="38" s="1"/>
  <c r="D26" i="38" s="1"/>
  <c r="D27" i="38" s="1"/>
  <c r="D28" i="38" s="1"/>
  <c r="D29" i="38" s="1"/>
  <c r="D30" i="38" s="1"/>
  <c r="D31" i="38" s="1"/>
  <c r="D32" i="38" s="1"/>
  <c r="D33" i="38" s="1"/>
  <c r="D19" i="45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45"/>
  <c r="F17" i="45"/>
  <c r="F18" i="45" s="1"/>
  <c r="E19" i="46"/>
  <c r="L14" i="46"/>
  <c r="F14" i="46"/>
  <c r="L13" i="46"/>
  <c r="F13" i="46"/>
  <c r="L14" i="45"/>
  <c r="F14" i="45"/>
  <c r="L13" i="45"/>
  <c r="F13" i="45"/>
  <c r="L12" i="45" l="1"/>
  <c r="L12" i="46"/>
  <c r="F12" i="46"/>
  <c r="F12" i="45"/>
  <c r="G17" i="46"/>
  <c r="F19" i="46"/>
  <c r="G17" i="45"/>
  <c r="G18" i="45" s="1"/>
  <c r="E19" i="45"/>
  <c r="F19" i="45"/>
  <c r="G19" i="46" l="1"/>
  <c r="G23" i="46"/>
  <c r="G18" i="46"/>
  <c r="H17" i="46"/>
  <c r="I17" i="46" s="1"/>
  <c r="I20" i="46" s="1"/>
  <c r="G19" i="45"/>
  <c r="H17" i="45"/>
  <c r="H19" i="45" s="1"/>
  <c r="E20" i="46"/>
  <c r="F20" i="46"/>
  <c r="G20" i="46"/>
  <c r="G20" i="45"/>
  <c r="F20" i="45"/>
  <c r="E20" i="45"/>
  <c r="H19" i="46" l="1"/>
  <c r="H20" i="45"/>
  <c r="H18" i="46"/>
  <c r="H20" i="46"/>
  <c r="H18" i="45"/>
  <c r="I17" i="45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I18" i="45" l="1"/>
  <c r="I26" i="45"/>
  <c r="I21" i="45"/>
  <c r="I19" i="45"/>
  <c r="J17" i="45"/>
  <c r="J19" i="45" s="1"/>
  <c r="I20" i="45"/>
  <c r="I22" i="46"/>
  <c r="H22" i="46"/>
  <c r="F22" i="46"/>
  <c r="E22" i="46"/>
  <c r="J22" i="46"/>
  <c r="G22" i="46"/>
  <c r="K17" i="46"/>
  <c r="K22" i="46" s="1"/>
  <c r="J18" i="46"/>
  <c r="J19" i="46"/>
  <c r="J20" i="46"/>
  <c r="I22" i="45"/>
  <c r="H22" i="45"/>
  <c r="G22" i="45"/>
  <c r="F22" i="45"/>
  <c r="E22" i="45"/>
  <c r="J20" i="45" l="1"/>
  <c r="J18" i="45"/>
  <c r="K17" i="45"/>
  <c r="K22" i="45" s="1"/>
  <c r="J22" i="45"/>
  <c r="J21" i="45"/>
  <c r="K23" i="46"/>
  <c r="J23" i="46"/>
  <c r="I23" i="46"/>
  <c r="H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L17" i="45" l="1"/>
  <c r="L23" i="45" s="1"/>
  <c r="K23" i="45"/>
  <c r="K18" i="45"/>
  <c r="K20" i="45"/>
  <c r="K19" i="45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22" i="45" l="1"/>
  <c r="L21" i="45"/>
  <c r="L20" i="45"/>
  <c r="L19" i="45"/>
  <c r="L18" i="45"/>
  <c r="M17" i="45"/>
  <c r="M19" i="45" s="1"/>
  <c r="L24" i="45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L25" i="45"/>
  <c r="K25" i="45"/>
  <c r="J25" i="45"/>
  <c r="I25" i="45"/>
  <c r="H25" i="45"/>
  <c r="G25" i="45"/>
  <c r="F25" i="45"/>
  <c r="E25" i="45"/>
  <c r="M24" i="45" l="1"/>
  <c r="M25" i="45"/>
  <c r="M23" i="45"/>
  <c r="M22" i="45"/>
  <c r="M21" i="45"/>
  <c r="M20" i="45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H26" i="45"/>
  <c r="G26" i="45"/>
  <c r="F26" i="45"/>
  <c r="E26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E18" i="39" l="1"/>
  <c r="F17" i="39"/>
  <c r="L14" i="39"/>
  <c r="F14" i="39"/>
  <c r="L13" i="39"/>
  <c r="F13" i="39"/>
  <c r="F19" i="39" l="1"/>
  <c r="F12" i="39"/>
  <c r="L12" i="39"/>
  <c r="G17" i="39"/>
  <c r="G20" i="39" s="1"/>
  <c r="F18" i="39"/>
  <c r="E20" i="39"/>
  <c r="E19" i="39"/>
  <c r="F20" i="39"/>
  <c r="L14" i="38"/>
  <c r="L13" i="38"/>
  <c r="F14" i="38"/>
  <c r="F13" i="38"/>
  <c r="G19" i="39" l="1"/>
  <c r="H17" i="39"/>
  <c r="G18" i="39"/>
  <c r="L12" i="38"/>
  <c r="F12" i="38"/>
  <c r="G21" i="39"/>
  <c r="E21" i="39"/>
  <c r="F21" i="39"/>
  <c r="I17" i="39"/>
  <c r="H19" i="39" l="1"/>
  <c r="H20" i="39"/>
  <c r="H21" i="39"/>
  <c r="H18" i="39"/>
  <c r="I18" i="39"/>
  <c r="J17" i="39"/>
  <c r="J22" i="39" s="1"/>
  <c r="I19" i="39"/>
  <c r="I20" i="39"/>
  <c r="I21" i="39"/>
  <c r="I22" i="39"/>
  <c r="G22" i="39"/>
  <c r="E22" i="39"/>
  <c r="F22" i="39"/>
  <c r="H22" i="39"/>
  <c r="G19" i="38"/>
  <c r="F18" i="38"/>
  <c r="F19" i="38"/>
  <c r="E19" i="38"/>
  <c r="I23" i="39" l="1"/>
  <c r="G23" i="39"/>
  <c r="E23" i="39"/>
  <c r="H23" i="39"/>
  <c r="J23" i="39"/>
  <c r="F23" i="39"/>
  <c r="J18" i="39"/>
  <c r="J19" i="39"/>
  <c r="K17" i="39"/>
  <c r="J20" i="39"/>
  <c r="J21" i="39"/>
  <c r="G20" i="38"/>
  <c r="F20" i="38"/>
  <c r="E20" i="38"/>
  <c r="G18" i="38"/>
  <c r="K18" i="39" l="1"/>
  <c r="L17" i="39"/>
  <c r="L24" i="39" s="1"/>
  <c r="K20" i="39"/>
  <c r="K19" i="39"/>
  <c r="K21" i="39"/>
  <c r="K22" i="39"/>
  <c r="K24" i="39"/>
  <c r="I24" i="39"/>
  <c r="G24" i="39"/>
  <c r="E24" i="39"/>
  <c r="J24" i="39"/>
  <c r="F24" i="39"/>
  <c r="H24" i="39"/>
  <c r="K23" i="39"/>
  <c r="I21" i="38"/>
  <c r="H18" i="38"/>
  <c r="H19" i="38"/>
  <c r="H20" i="38"/>
  <c r="H21" i="38"/>
  <c r="G21" i="38"/>
  <c r="F21" i="38"/>
  <c r="E21" i="38"/>
  <c r="K25" i="39" l="1"/>
  <c r="I25" i="39"/>
  <c r="G25" i="39"/>
  <c r="E25" i="39"/>
  <c r="L25" i="39"/>
  <c r="H25" i="39"/>
  <c r="J25" i="39"/>
  <c r="F25" i="39"/>
  <c r="M17" i="39"/>
  <c r="L18" i="39"/>
  <c r="L19" i="39"/>
  <c r="L20" i="39"/>
  <c r="L21" i="39"/>
  <c r="L22" i="39"/>
  <c r="L23" i="39"/>
  <c r="I22" i="38"/>
  <c r="H22" i="38"/>
  <c r="G22" i="38"/>
  <c r="F22" i="38"/>
  <c r="E22" i="38"/>
  <c r="I18" i="38"/>
  <c r="I19" i="38"/>
  <c r="I20" i="38"/>
  <c r="M18" i="39" l="1"/>
  <c r="M19" i="39"/>
  <c r="M20" i="39"/>
  <c r="M21" i="39"/>
  <c r="M22" i="39"/>
  <c r="M23" i="39"/>
  <c r="M24" i="39"/>
  <c r="M25" i="39"/>
  <c r="M26" i="39"/>
  <c r="K26" i="39"/>
  <c r="I26" i="39"/>
  <c r="G26" i="39"/>
  <c r="E26" i="39"/>
  <c r="J26" i="39"/>
  <c r="F26" i="39"/>
  <c r="L26" i="39"/>
  <c r="H26" i="39"/>
  <c r="K23" i="38"/>
  <c r="J18" i="38"/>
  <c r="J19" i="38"/>
  <c r="J20" i="38"/>
  <c r="J21" i="38"/>
  <c r="J22" i="38"/>
  <c r="J23" i="38"/>
  <c r="I23" i="38"/>
  <c r="H23" i="38"/>
  <c r="G23" i="38"/>
  <c r="F23" i="38"/>
  <c r="E23" i="38"/>
  <c r="M27" i="39" l="1"/>
  <c r="K27" i="39"/>
  <c r="I27" i="39"/>
  <c r="G27" i="39"/>
  <c r="E27" i="39"/>
  <c r="L27" i="39"/>
  <c r="H27" i="39"/>
  <c r="J27" i="39"/>
  <c r="F27" i="39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39" l="1"/>
  <c r="K28" i="39"/>
  <c r="I28" i="39"/>
  <c r="G28" i="39"/>
  <c r="E28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L25" i="38"/>
  <c r="K25" i="38"/>
  <c r="J25" i="38"/>
  <c r="I25" i="38"/>
  <c r="H25" i="38"/>
  <c r="G25" i="38"/>
  <c r="F25" i="38"/>
  <c r="E25" i="38"/>
  <c r="M29" i="39" l="1"/>
  <c r="K29" i="39"/>
  <c r="I29" i="39"/>
  <c r="G29" i="39"/>
  <c r="E29" i="39"/>
  <c r="L29" i="39"/>
  <c r="H29" i="39"/>
  <c r="J29" i="39"/>
  <c r="F29" i="39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39" l="1"/>
  <c r="K30" i="39"/>
  <c r="I30" i="39"/>
  <c r="G30" i="39"/>
  <c r="E30" i="39"/>
  <c r="J30" i="39"/>
  <c r="F30" i="39"/>
  <c r="L30" i="39"/>
  <c r="H30" i="39"/>
  <c r="M27" i="38"/>
  <c r="L27" i="38"/>
  <c r="K27" i="38"/>
  <c r="J27" i="38"/>
  <c r="I27" i="38"/>
  <c r="H27" i="38"/>
  <c r="G27" i="38"/>
  <c r="F27" i="38"/>
  <c r="E27" i="38"/>
  <c r="M31" i="39" l="1"/>
  <c r="K31" i="39"/>
  <c r="I31" i="39"/>
  <c r="G31" i="39"/>
  <c r="E31" i="39"/>
  <c r="L31" i="39"/>
  <c r="H31" i="39"/>
  <c r="J31" i="39"/>
  <c r="F31" i="39"/>
  <c r="M28" i="38"/>
  <c r="L28" i="38"/>
  <c r="K28" i="38"/>
  <c r="J28" i="38"/>
  <c r="I28" i="38"/>
  <c r="H28" i="38"/>
  <c r="G28" i="38"/>
  <c r="F28" i="38"/>
  <c r="E28" i="38"/>
  <c r="M32" i="39" l="1"/>
  <c r="K32" i="39"/>
  <c r="I32" i="39"/>
  <c r="G32" i="39"/>
  <c r="E32" i="39"/>
  <c r="J32" i="39"/>
  <c r="F32" i="39"/>
  <c r="L32" i="39"/>
  <c r="H32" i="39"/>
  <c r="M29" i="38"/>
  <c r="L29" i="38"/>
  <c r="K29" i="38"/>
  <c r="J29" i="38"/>
  <c r="I29" i="38"/>
  <c r="H29" i="38"/>
  <c r="G29" i="38"/>
  <c r="F29" i="38"/>
  <c r="E29" i="38"/>
  <c r="M33" i="39" l="1"/>
  <c r="K33" i="39"/>
  <c r="I33" i="39"/>
  <c r="G33" i="39"/>
  <c r="E33" i="39"/>
  <c r="L33" i="39"/>
  <c r="J33" i="39"/>
  <c r="H33" i="39"/>
  <c r="F33" i="39"/>
  <c r="M30" i="38"/>
  <c r="L30" i="38"/>
  <c r="K30" i="38"/>
  <c r="J30" i="38"/>
  <c r="I30" i="38"/>
  <c r="H30" i="38"/>
  <c r="G30" i="38"/>
  <c r="F30" i="38"/>
  <c r="E30" i="38"/>
  <c r="M31" i="38" l="1"/>
  <c r="L31" i="38"/>
  <c r="K31" i="38"/>
  <c r="J31" i="38"/>
  <c r="I31" i="38"/>
  <c r="H31" i="38"/>
  <c r="G31" i="38"/>
  <c r="F31" i="38"/>
  <c r="E31" i="38"/>
  <c r="M32" i="38" l="1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<sst xmlns="http://schemas.openxmlformats.org/spreadsheetml/2006/main" count="124" uniqueCount="39">
  <si>
    <t>pounds per acre</t>
  </si>
  <si>
    <t>bushels per acre</t>
  </si>
  <si>
    <t>Corn Variable Costs =</t>
  </si>
  <si>
    <t>per acre</t>
  </si>
  <si>
    <t>Soybean Variable Costs =</t>
  </si>
  <si>
    <t>Corn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</si>
  <si>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</si>
  <si>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</si>
  <si>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</si>
  <si>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</si>
  <si>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</si>
  <si>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</si>
  <si>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</si>
  <si>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</si>
  <si>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</si>
  <si>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</si>
  <si>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</si>
  <si>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</si>
  <si>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</si>
  <si>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</si>
  <si>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</si>
  <si>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</si>
  <si>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Corn Price =</t>
  </si>
  <si>
    <t>per bushel</t>
  </si>
  <si>
    <t>Soybean Price =</t>
  </si>
  <si>
    <t>Corn Price ($/bu)</t>
  </si>
  <si>
    <t>Soybean Price ($/bu)</t>
  </si>
  <si>
    <t>Rice Variable Costs =</t>
  </si>
  <si>
    <t>Rice Share Rent =</t>
  </si>
  <si>
    <t>Rice Cash Rent =</t>
  </si>
  <si>
    <t>Rice Price ($/lb)</t>
  </si>
  <si>
    <t>Rice Yield (lbs/acre)</t>
  </si>
  <si>
    <t>Rice Net Return Advantage Compared to Corn Net Returns</t>
  </si>
  <si>
    <t>Rice Expected Yield =</t>
  </si>
  <si>
    <t>RiceNet Return Advantage Compared to Corn Net Returns</t>
  </si>
  <si>
    <t>Rice Net Return Advantage Compared to Soybean Net Returns</t>
  </si>
  <si>
    <t>Values in table equal to rice net returns minus soybean net returns above variable costs</t>
  </si>
  <si>
    <t>Values in table equal to rice net returns minus corn net returns above variable costs</t>
  </si>
  <si>
    <t>1/1/2021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</si>
</sst>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6" fontId="3" fillId="2" borderId="0" xfId="0" applyNumberFormat="1" applyFont="1" applyFill="1" applyBorder="1"/>
    <xf numFmtId="166" fontId="2" fillId="2" borderId="0" xfId="0" applyNumberFormat="1" applyFont="1" applyFill="1" applyBorder="1"/>
  </cellXfs>
  <cellStyles count="1">
    <cellStyle name="Normal" xfId="0" builtinId="0"/>
  </cellStyles>
  <dxfs count="10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80" zoomScaleNormal="80" workbookViewId="0">
      <selection activeCell="L7" sqref="L7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12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13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22</v>
      </c>
      <c r="L7" s="10">
        <v>3.95</v>
      </c>
      <c r="M7" s="5" t="s">
        <v>23</v>
      </c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730</v>
      </c>
      <c r="G8" s="5" t="s">
        <v>3</v>
      </c>
      <c r="H8" s="5"/>
      <c r="I8" s="5"/>
      <c r="J8" s="5"/>
      <c r="K8" s="7" t="s">
        <v>2</v>
      </c>
      <c r="L8" s="39">
        <v>525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5</v>
      </c>
      <c r="L9" s="40">
        <v>180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9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10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31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8000</v>
      </c>
      <c r="F17" s="42">
        <f t="shared" ref="F17:M17" si="0">E17+50</f>
        <v>8050</v>
      </c>
      <c r="G17" s="42">
        <f t="shared" si="0"/>
        <v>8100</v>
      </c>
      <c r="H17" s="42">
        <f t="shared" si="0"/>
        <v>8150</v>
      </c>
      <c r="I17" s="42">
        <f t="shared" si="0"/>
        <v>8200</v>
      </c>
      <c r="J17" s="42">
        <f t="shared" si="0"/>
        <v>8250</v>
      </c>
      <c r="K17" s="42">
        <f t="shared" si="0"/>
        <v>8300</v>
      </c>
      <c r="L17" s="42">
        <f t="shared" si="0"/>
        <v>8350</v>
      </c>
      <c r="M17" s="42">
        <f t="shared" si="0"/>
        <v>8400</v>
      </c>
      <c r="N17" s="5"/>
      <c r="O17" s="28"/>
      <c r="Q17" s="35"/>
    </row>
    <row r="18" spans="1:17" x14ac:dyDescent="0.3">
      <c r="A18" s="33"/>
      <c r="C18" s="27"/>
      <c r="D18" s="43">
        <v>0.11</v>
      </c>
      <c r="E18" s="16">
        <f t="shared" ref="E18:M18" si="1">(($D$18*E17*(1-$F$10))-$F$8-$F$11)-(($L$7*$L$9*(1-$L$10))-$L$8-$L$11)</f>
        <v>-69.800000000000068</v>
      </c>
      <c r="F18" s="17">
        <f t="shared" si="1"/>
        <v>-65.399999999999977</v>
      </c>
      <c r="G18" s="17">
        <f t="shared" si="1"/>
        <v>-61</v>
      </c>
      <c r="H18" s="17">
        <f t="shared" si="1"/>
        <v>-56.600000000000023</v>
      </c>
      <c r="I18" s="17">
        <f t="shared" si="1"/>
        <v>-52.200000000000045</v>
      </c>
      <c r="J18" s="17">
        <f t="shared" si="1"/>
        <v>-47.800000000000068</v>
      </c>
      <c r="K18" s="17">
        <f t="shared" si="1"/>
        <v>-43.399999999999977</v>
      </c>
      <c r="L18" s="17">
        <f t="shared" si="1"/>
        <v>-39</v>
      </c>
      <c r="M18" s="18">
        <f t="shared" si="1"/>
        <v>-34.600000000000023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(($D$19*E17*(1-$F$10))-$F$8-$F$11)-(($L$7*$L$9*(1-$L$10))-$L$8-$L$11)</f>
        <v>-53.800000000000068</v>
      </c>
      <c r="F19" s="12">
        <f t="shared" si="2"/>
        <v>-49.300000000000068</v>
      </c>
      <c r="G19" s="12">
        <f t="shared" si="2"/>
        <v>-44.800000000000068</v>
      </c>
      <c r="H19" s="12">
        <f t="shared" si="2"/>
        <v>-40.300000000000068</v>
      </c>
      <c r="I19" s="12">
        <f t="shared" si="2"/>
        <v>-35.800000000000068</v>
      </c>
      <c r="J19" s="12">
        <f t="shared" si="2"/>
        <v>-31.300000000000068</v>
      </c>
      <c r="K19" s="12">
        <f t="shared" si="2"/>
        <v>-26.800000000000068</v>
      </c>
      <c r="L19" s="12">
        <f t="shared" si="2"/>
        <v>-22.300000000000068</v>
      </c>
      <c r="M19" s="20">
        <f t="shared" si="2"/>
        <v>-17.800000000000068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(($D$20*E17*(1-$F$10))-$F$8-$F$11)-(($L$7*$L$9*(1-$L$10))-$L$8-$L$11)</f>
        <v>-37.800000000000068</v>
      </c>
      <c r="F20" s="12">
        <f t="shared" si="4"/>
        <v>-33.200000000000045</v>
      </c>
      <c r="G20" s="12">
        <f t="shared" si="4"/>
        <v>-28.600000000000023</v>
      </c>
      <c r="H20" s="12">
        <f t="shared" si="4"/>
        <v>-24</v>
      </c>
      <c r="I20" s="12">
        <f t="shared" si="4"/>
        <v>-19.399999999999977</v>
      </c>
      <c r="J20" s="12">
        <f t="shared" si="4"/>
        <v>-14.800000000000068</v>
      </c>
      <c r="K20" s="12">
        <f t="shared" si="4"/>
        <v>-10.200000000000045</v>
      </c>
      <c r="L20" s="12">
        <f t="shared" si="4"/>
        <v>-5.6000000000000227</v>
      </c>
      <c r="M20" s="20">
        <f t="shared" si="4"/>
        <v>-1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(($D$21*E17*(1-$F$10))-$F$8-$F$11)-(($L$7*$L$9*(1-$L$10))-$L$8-$L$11)</f>
        <v>-21.799999999999955</v>
      </c>
      <c r="F21" s="12">
        <f t="shared" si="5"/>
        <v>-17.099999999999909</v>
      </c>
      <c r="G21" s="12">
        <f t="shared" si="5"/>
        <v>-12.399999999999977</v>
      </c>
      <c r="H21" s="12">
        <f t="shared" si="5"/>
        <v>-7.6999999999999318</v>
      </c>
      <c r="I21" s="12">
        <f t="shared" si="5"/>
        <v>-2.9999999999998863</v>
      </c>
      <c r="J21" s="12">
        <f t="shared" si="5"/>
        <v>1.7000000000000455</v>
      </c>
      <c r="K21" s="12">
        <f t="shared" si="5"/>
        <v>6.4000000000000909</v>
      </c>
      <c r="L21" s="12">
        <f t="shared" si="5"/>
        <v>11.100000000000023</v>
      </c>
      <c r="M21" s="20">
        <f t="shared" si="5"/>
        <v>15.800000000000068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(($D$22*E17*(1-$F$10))-$F$8-$F$11)-(($L$7*$L$9*(1-$L$10))-$L$8-$L$11)</f>
        <v>-5.7999999999999545</v>
      </c>
      <c r="F22" s="12">
        <f t="shared" si="6"/>
        <v>-0.99999999999988631</v>
      </c>
      <c r="G22" s="12">
        <f t="shared" si="6"/>
        <v>3.8000000000000682</v>
      </c>
      <c r="H22" s="12">
        <f t="shared" si="6"/>
        <v>8.6000000000000227</v>
      </c>
      <c r="I22" s="12">
        <f t="shared" si="6"/>
        <v>13.400000000000091</v>
      </c>
      <c r="J22" s="12">
        <f t="shared" si="6"/>
        <v>18.200000000000045</v>
      </c>
      <c r="K22" s="12">
        <f t="shared" si="6"/>
        <v>23.000000000000114</v>
      </c>
      <c r="L22" s="12">
        <f t="shared" si="6"/>
        <v>27.800000000000068</v>
      </c>
      <c r="M22" s="20">
        <f t="shared" si="6"/>
        <v>32.600000000000023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(($D$23*E17*(1-$F$10))-$F$8-$F$11)-(($L$7*$L$9*(1-$L$10))-$L$8-$L$11)</f>
        <v>10.200000000000045</v>
      </c>
      <c r="F23" s="12">
        <f t="shared" si="7"/>
        <v>15.100000000000023</v>
      </c>
      <c r="G23" s="12">
        <f t="shared" si="7"/>
        <v>20.000000000000114</v>
      </c>
      <c r="H23" s="12">
        <f t="shared" si="7"/>
        <v>24.900000000000091</v>
      </c>
      <c r="I23" s="12">
        <f t="shared" si="7"/>
        <v>29.800000000000068</v>
      </c>
      <c r="J23" s="12">
        <f t="shared" si="7"/>
        <v>34.700000000000045</v>
      </c>
      <c r="K23" s="12">
        <f t="shared" si="7"/>
        <v>39.600000000000023</v>
      </c>
      <c r="L23" s="12">
        <f t="shared" si="7"/>
        <v>44.500000000000114</v>
      </c>
      <c r="M23" s="20">
        <f t="shared" si="7"/>
        <v>49.399999999999977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(($D$24*E17*(1-$F$10))-$F$8-$F$11)-(($L$7*$L$9*(1-$L$10))-$L$8-$L$11)</f>
        <v>26.199999999999932</v>
      </c>
      <c r="F24" s="12">
        <f t="shared" si="8"/>
        <v>31.199999999999932</v>
      </c>
      <c r="G24" s="12">
        <f t="shared" si="8"/>
        <v>36.199999999999932</v>
      </c>
      <c r="H24" s="12">
        <f t="shared" si="8"/>
        <v>41.199999999999932</v>
      </c>
      <c r="I24" s="12">
        <f t="shared" si="8"/>
        <v>46.199999999999932</v>
      </c>
      <c r="J24" s="12">
        <f t="shared" si="8"/>
        <v>51.199999999999932</v>
      </c>
      <c r="K24" s="12">
        <f t="shared" si="8"/>
        <v>56.199999999999932</v>
      </c>
      <c r="L24" s="12">
        <f t="shared" si="8"/>
        <v>61.199999999999932</v>
      </c>
      <c r="M24" s="20">
        <f t="shared" si="8"/>
        <v>66.199999999999932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(($D$25*E17*(1-$F$10))-$F$8-$F$11)-(($L$7*$L$9*(1-$L$10))-$L$8-$L$11)</f>
        <v>42.199999999999932</v>
      </c>
      <c r="F25" s="12">
        <f t="shared" si="9"/>
        <v>47.299999999999955</v>
      </c>
      <c r="G25" s="12">
        <f t="shared" si="9"/>
        <v>52.399999999999977</v>
      </c>
      <c r="H25" s="12">
        <f t="shared" si="9"/>
        <v>57.5</v>
      </c>
      <c r="I25" s="12">
        <f t="shared" si="9"/>
        <v>62.600000000000023</v>
      </c>
      <c r="J25" s="12">
        <f t="shared" si="9"/>
        <v>67.699999999999932</v>
      </c>
      <c r="K25" s="12">
        <f t="shared" si="9"/>
        <v>72.799999999999955</v>
      </c>
      <c r="L25" s="12">
        <f t="shared" si="9"/>
        <v>77.899999999999977</v>
      </c>
      <c r="M25" s="20">
        <f t="shared" si="9"/>
        <v>83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(($D$26*E17*(1-$F$10))-$F$8-$F$11)-(($L$7*$L$9*(1-$L$10))-$L$8-$L$11)</f>
        <v>58.199999999999932</v>
      </c>
      <c r="F26" s="12">
        <f t="shared" si="10"/>
        <v>63.399999999999977</v>
      </c>
      <c r="G26" s="12">
        <f t="shared" si="10"/>
        <v>68.600000000000023</v>
      </c>
      <c r="H26" s="12">
        <f t="shared" si="10"/>
        <v>73.799999999999955</v>
      </c>
      <c r="I26" s="12">
        <f>(($D$26*I17*(1-$F$10))-$F$8-$F$11)-(($L$7*$L$9*(1-$L$10))-$L$8-$L$11)</f>
        <v>79</v>
      </c>
      <c r="J26" s="12">
        <f t="shared" si="10"/>
        <v>84.199999999999932</v>
      </c>
      <c r="K26" s="12">
        <f t="shared" si="10"/>
        <v>89.399999999999977</v>
      </c>
      <c r="L26" s="12">
        <f t="shared" si="10"/>
        <v>94.600000000000023</v>
      </c>
      <c r="M26" s="20">
        <f t="shared" si="10"/>
        <v>99.799999999999955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(($D$27*E17*(1-$F$10))-$F$8-$F$11)-(($L$7*$L$9*(1-$L$10))-$L$8-$L$11)</f>
        <v>74.199999999999932</v>
      </c>
      <c r="F27" s="12">
        <f t="shared" si="11"/>
        <v>79.5</v>
      </c>
      <c r="G27" s="12">
        <f t="shared" si="11"/>
        <v>84.799999999999955</v>
      </c>
      <c r="H27" s="12">
        <f t="shared" si="11"/>
        <v>90.100000000000023</v>
      </c>
      <c r="I27" s="12">
        <f t="shared" si="11"/>
        <v>95.399999999999977</v>
      </c>
      <c r="J27" s="12">
        <f t="shared" si="11"/>
        <v>100.69999999999993</v>
      </c>
      <c r="K27" s="12">
        <f t="shared" si="11"/>
        <v>106</v>
      </c>
      <c r="L27" s="12">
        <f t="shared" si="11"/>
        <v>111.29999999999995</v>
      </c>
      <c r="M27" s="20">
        <f t="shared" si="11"/>
        <v>116.60000000000002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(($D$28*E17*(1-$F$10))-$F$8-$F$11)-(($L$7*$L$9*(1-$L$10))-$L$8-$L$11)</f>
        <v>90.199999999999932</v>
      </c>
      <c r="F28" s="12">
        <f t="shared" si="12"/>
        <v>95.600000000000023</v>
      </c>
      <c r="G28" s="12">
        <f t="shared" si="12"/>
        <v>101</v>
      </c>
      <c r="H28" s="12">
        <f t="shared" si="12"/>
        <v>106.39999999999998</v>
      </c>
      <c r="I28" s="12">
        <f t="shared" si="12"/>
        <v>111.79999999999995</v>
      </c>
      <c r="J28" s="12">
        <f t="shared" si="12"/>
        <v>117.19999999999993</v>
      </c>
      <c r="K28" s="12">
        <f t="shared" si="12"/>
        <v>122.60000000000002</v>
      </c>
      <c r="L28" s="12">
        <f t="shared" si="12"/>
        <v>128</v>
      </c>
      <c r="M28" s="20">
        <f t="shared" si="12"/>
        <v>133.39999999999998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(($D$29*E17*(1-$F$10))-$F$8-$F$11)-(($L$7*$L$9*(1-$L$10))-$L$8-$L$11)</f>
        <v>106.19999999999993</v>
      </c>
      <c r="F29" s="12">
        <f t="shared" si="13"/>
        <v>111.69999999999993</v>
      </c>
      <c r="G29" s="12">
        <f t="shared" si="13"/>
        <v>117.19999999999993</v>
      </c>
      <c r="H29" s="12">
        <f t="shared" si="13"/>
        <v>122.69999999999993</v>
      </c>
      <c r="I29" s="12">
        <f t="shared" si="13"/>
        <v>128.19999999999993</v>
      </c>
      <c r="J29" s="12">
        <f t="shared" si="13"/>
        <v>133.69999999999993</v>
      </c>
      <c r="K29" s="12">
        <f t="shared" si="13"/>
        <v>139.19999999999993</v>
      </c>
      <c r="L29" s="12">
        <f t="shared" si="13"/>
        <v>144.69999999999993</v>
      </c>
      <c r="M29" s="20">
        <f t="shared" si="13"/>
        <v>150.19999999999993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(($D$30*E17*(1-$F$10))-$F$8-$F$11)-(($L$7*$L$9*(1-$L$10))-$L$8-$L$11)</f>
        <v>122.19999999999993</v>
      </c>
      <c r="F30" s="12">
        <f t="shared" si="14"/>
        <v>127.79999999999995</v>
      </c>
      <c r="G30" s="12">
        <f t="shared" si="14"/>
        <v>133.39999999999998</v>
      </c>
      <c r="H30" s="12">
        <f t="shared" si="14"/>
        <v>139</v>
      </c>
      <c r="I30" s="12">
        <f t="shared" si="14"/>
        <v>144.60000000000002</v>
      </c>
      <c r="J30" s="12">
        <f t="shared" si="14"/>
        <v>150.19999999999993</v>
      </c>
      <c r="K30" s="12">
        <f t="shared" si="14"/>
        <v>155.79999999999995</v>
      </c>
      <c r="L30" s="12">
        <f t="shared" si="14"/>
        <v>161.39999999999998</v>
      </c>
      <c r="M30" s="20">
        <f t="shared" si="14"/>
        <v>167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(($D$31*E17*(1-$F$10))-$F$8-$F$11)-(($L$7*$L$9*(1-$L$10))-$L$8-$L$11)</f>
        <v>138.20000000000016</v>
      </c>
      <c r="F31" s="12">
        <f t="shared" si="15"/>
        <v>143.9000000000002</v>
      </c>
      <c r="G31" s="12">
        <f t="shared" si="15"/>
        <v>149.60000000000014</v>
      </c>
      <c r="H31" s="12">
        <f t="shared" si="15"/>
        <v>155.30000000000018</v>
      </c>
      <c r="I31" s="12">
        <f t="shared" si="15"/>
        <v>161.00000000000011</v>
      </c>
      <c r="J31" s="12">
        <f t="shared" si="15"/>
        <v>166.70000000000016</v>
      </c>
      <c r="K31" s="12">
        <f t="shared" si="15"/>
        <v>172.4000000000002</v>
      </c>
      <c r="L31" s="12">
        <f t="shared" si="15"/>
        <v>178.10000000000014</v>
      </c>
      <c r="M31" s="20">
        <f t="shared" si="15"/>
        <v>183.80000000000018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(($D$32*E17*(1-$F$10))-$F$8-$F$11)-(($L$7*$L$9*(1-$L$10))-$L$8-$L$11)</f>
        <v>154.20000000000016</v>
      </c>
      <c r="F32" s="12">
        <f t="shared" si="16"/>
        <v>160.00000000000011</v>
      </c>
      <c r="G32" s="12">
        <f t="shared" si="16"/>
        <v>165.80000000000018</v>
      </c>
      <c r="H32" s="12">
        <f t="shared" si="16"/>
        <v>171.60000000000014</v>
      </c>
      <c r="I32" s="12">
        <f t="shared" si="16"/>
        <v>177.4000000000002</v>
      </c>
      <c r="J32" s="12">
        <f t="shared" si="16"/>
        <v>183.20000000000016</v>
      </c>
      <c r="K32" s="12">
        <f t="shared" si="16"/>
        <v>189.00000000000011</v>
      </c>
      <c r="L32" s="12">
        <f t="shared" si="16"/>
        <v>194.80000000000018</v>
      </c>
      <c r="M32" s="20">
        <f t="shared" si="16"/>
        <v>200.60000000000014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(($D$33*E17*(1-$F$10))-$F$8-$F$11)-(($L$7*$L$9*(1-$L$10))-$L$8-$L$11)</f>
        <v>170.20000000000016</v>
      </c>
      <c r="F33" s="22">
        <f t="shared" si="17"/>
        <v>176.10000000000014</v>
      </c>
      <c r="G33" s="22">
        <f t="shared" si="17"/>
        <v>182.00000000000011</v>
      </c>
      <c r="H33" s="22">
        <f t="shared" si="17"/>
        <v>187.9000000000002</v>
      </c>
      <c r="I33" s="22">
        <f t="shared" si="17"/>
        <v>193.80000000000018</v>
      </c>
      <c r="J33" s="22">
        <f t="shared" si="17"/>
        <v>199.70000000000016</v>
      </c>
      <c r="K33" s="22">
        <f t="shared" si="17"/>
        <v>205.60000000000014</v>
      </c>
      <c r="L33" s="22">
        <f t="shared" si="17"/>
        <v>211.50000000000011</v>
      </c>
      <c r="M33" s="23">
        <f t="shared" si="17"/>
        <v>217.4000000000002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37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0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00" priority="54" operator="greaterThan">
      <formula>0</formula>
    </cfRule>
    <cfRule type="cellIs" dxfId="99" priority="55" operator="greaterThan">
      <formula>0</formula>
    </cfRule>
  </conditionalFormatting>
  <conditionalFormatting sqref="E18:M33">
    <cfRule type="cellIs" dxfId="98" priority="53" operator="greaterThan">
      <formula>0</formula>
    </cfRule>
  </conditionalFormatting>
  <conditionalFormatting sqref="F18">
    <cfRule type="cellIs" dxfId="9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topLeftCell="C1" zoomScale="80" zoomScaleNormal="80" workbookViewId="0">
      <selection activeCell="L10" sqref="L10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12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13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34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770</v>
      </c>
      <c r="G8" s="5" t="s">
        <v>3</v>
      </c>
      <c r="H8" s="5"/>
      <c r="I8" s="5"/>
      <c r="J8" s="5"/>
      <c r="K8" s="7" t="s">
        <v>2</v>
      </c>
      <c r="L8" s="39">
        <v>525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 t="s">
        <v>33</v>
      </c>
      <c r="F9" s="40">
        <v>8000</v>
      </c>
      <c r="G9" s="5" t="s">
        <v>0</v>
      </c>
      <c r="H9" s="5"/>
      <c r="I9" s="5"/>
      <c r="J9" s="5"/>
      <c r="K9" s="7" t="s">
        <v>5</v>
      </c>
      <c r="L9" s="40">
        <v>180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9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10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25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3</v>
      </c>
      <c r="F17" s="11">
        <f t="shared" ref="F17:M17" si="0">E17+0.25</f>
        <v>3.25</v>
      </c>
      <c r="G17" s="11">
        <f t="shared" si="0"/>
        <v>3.5</v>
      </c>
      <c r="H17" s="11">
        <f t="shared" si="0"/>
        <v>3.75</v>
      </c>
      <c r="I17" s="11">
        <f t="shared" si="0"/>
        <v>4</v>
      </c>
      <c r="J17" s="11">
        <f t="shared" si="0"/>
        <v>4.25</v>
      </c>
      <c r="K17" s="11">
        <f t="shared" si="0"/>
        <v>4.5</v>
      </c>
      <c r="L17" s="11">
        <f t="shared" si="0"/>
        <v>4.75</v>
      </c>
      <c r="M17" s="11">
        <f t="shared" si="0"/>
        <v>5</v>
      </c>
      <c r="N17" s="5"/>
      <c r="O17" s="28"/>
      <c r="Q17" s="35"/>
    </row>
    <row r="18" spans="1:17" x14ac:dyDescent="0.3">
      <c r="A18" s="33"/>
      <c r="C18" s="27"/>
      <c r="D18" s="43">
        <v>0.11</v>
      </c>
      <c r="E18" s="16">
        <f>(($D$18*$F$9*(1-$F$10))-$F$8-$F$11)-((E17*$L$9*(1-$L$10))-$L$8-$L$11)</f>
        <v>27</v>
      </c>
      <c r="F18" s="17">
        <f t="shared" ref="F18:M18" si="1">(($D$18*$F$9*(1-$F$10))-$F$8-$F$11)-((F17*$L$9*(1-$L$10))-$L$8-$L$11)</f>
        <v>-9</v>
      </c>
      <c r="G18" s="17">
        <f t="shared" si="1"/>
        <v>-45</v>
      </c>
      <c r="H18" s="17">
        <f t="shared" si="1"/>
        <v>-81</v>
      </c>
      <c r="I18" s="17">
        <f t="shared" si="1"/>
        <v>-117</v>
      </c>
      <c r="J18" s="17">
        <f t="shared" si="1"/>
        <v>-153</v>
      </c>
      <c r="K18" s="17">
        <f t="shared" si="1"/>
        <v>-189</v>
      </c>
      <c r="L18" s="17">
        <f t="shared" si="1"/>
        <v>-225</v>
      </c>
      <c r="M18" s="18">
        <f t="shared" si="1"/>
        <v>-261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(($D$19*$F$9*(1-$F$10))-$F$8-$F$11)-((E17*$L$9*(1-$L$10))-$L$8-$L$11)</f>
        <v>43</v>
      </c>
      <c r="F19" s="12">
        <f t="shared" si="2"/>
        <v>7</v>
      </c>
      <c r="G19" s="12">
        <f t="shared" si="2"/>
        <v>-29</v>
      </c>
      <c r="H19" s="12">
        <f t="shared" si="2"/>
        <v>-65</v>
      </c>
      <c r="I19" s="12">
        <f t="shared" si="2"/>
        <v>-101</v>
      </c>
      <c r="J19" s="12">
        <f t="shared" si="2"/>
        <v>-137</v>
      </c>
      <c r="K19" s="12">
        <f t="shared" si="2"/>
        <v>-173</v>
      </c>
      <c r="L19" s="12">
        <f t="shared" si="2"/>
        <v>-209</v>
      </c>
      <c r="M19" s="20">
        <f t="shared" si="2"/>
        <v>-245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(($D$20*$F$9*(1-$F$10))-$F$8-$F$11)-((E17*$L$9*(1-$L$10))-$L$8-$L$11)</f>
        <v>59</v>
      </c>
      <c r="F20" s="12">
        <f t="shared" si="4"/>
        <v>23</v>
      </c>
      <c r="G20" s="12">
        <f t="shared" si="4"/>
        <v>-13</v>
      </c>
      <c r="H20" s="12">
        <f t="shared" si="4"/>
        <v>-49</v>
      </c>
      <c r="I20" s="12">
        <f t="shared" si="4"/>
        <v>-85</v>
      </c>
      <c r="J20" s="12">
        <f t="shared" si="4"/>
        <v>-121</v>
      </c>
      <c r="K20" s="12">
        <f t="shared" si="4"/>
        <v>-157</v>
      </c>
      <c r="L20" s="12">
        <f t="shared" si="4"/>
        <v>-193</v>
      </c>
      <c r="M20" s="20">
        <f t="shared" si="4"/>
        <v>-229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(($D$21*$F$9*(1-$F$10))-$F$8-$F$11)-((E17*$L$9*(1-$L$10))-$L$8-$L$11)</f>
        <v>75.000000000000114</v>
      </c>
      <c r="F21" s="12">
        <f t="shared" si="5"/>
        <v>39.000000000000114</v>
      </c>
      <c r="G21" s="12">
        <f t="shared" si="5"/>
        <v>3.0000000000001137</v>
      </c>
      <c r="H21" s="12">
        <f t="shared" si="5"/>
        <v>-32.999999999999886</v>
      </c>
      <c r="I21" s="12">
        <f t="shared" si="5"/>
        <v>-68.999999999999886</v>
      </c>
      <c r="J21" s="12">
        <f t="shared" si="5"/>
        <v>-104.99999999999989</v>
      </c>
      <c r="K21" s="12">
        <f t="shared" si="5"/>
        <v>-140.99999999999989</v>
      </c>
      <c r="L21" s="12">
        <f t="shared" si="5"/>
        <v>-176.99999999999989</v>
      </c>
      <c r="M21" s="20">
        <f t="shared" si="5"/>
        <v>-212.99999999999989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(($D$22*$F$9*(1-$F$10))-$F$8-$F$11)-((E17*$L$9*(1-$L$10))-$L$8-$L$11)</f>
        <v>91.000000000000114</v>
      </c>
      <c r="F22" s="12">
        <f t="shared" si="6"/>
        <v>55.000000000000114</v>
      </c>
      <c r="G22" s="12">
        <f t="shared" si="6"/>
        <v>19.000000000000114</v>
      </c>
      <c r="H22" s="12">
        <f t="shared" si="6"/>
        <v>-16.999999999999886</v>
      </c>
      <c r="I22" s="12">
        <f t="shared" si="6"/>
        <v>-52.999999999999886</v>
      </c>
      <c r="J22" s="12">
        <f t="shared" si="6"/>
        <v>-88.999999999999886</v>
      </c>
      <c r="K22" s="12">
        <f t="shared" si="6"/>
        <v>-124.99999999999989</v>
      </c>
      <c r="L22" s="12">
        <f t="shared" si="6"/>
        <v>-160.99999999999989</v>
      </c>
      <c r="M22" s="20">
        <f t="shared" si="6"/>
        <v>-196.99999999999989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(($D$23*$F$9*(1-$F$10))-$F$8-$F$11)-((E17*$L$9*(1-$L$10))-$L$8-$L$11)</f>
        <v>107.00000000000011</v>
      </c>
      <c r="F23" s="12">
        <f t="shared" si="7"/>
        <v>71.000000000000114</v>
      </c>
      <c r="G23" s="12">
        <f t="shared" si="7"/>
        <v>35.000000000000114</v>
      </c>
      <c r="H23" s="12">
        <f t="shared" si="7"/>
        <v>-0.99999999999988631</v>
      </c>
      <c r="I23" s="12">
        <f t="shared" si="7"/>
        <v>-36.999999999999886</v>
      </c>
      <c r="J23" s="12">
        <f t="shared" si="7"/>
        <v>-72.999999999999886</v>
      </c>
      <c r="K23" s="12">
        <f t="shared" si="7"/>
        <v>-108.99999999999989</v>
      </c>
      <c r="L23" s="12">
        <f t="shared" si="7"/>
        <v>-144.99999999999989</v>
      </c>
      <c r="M23" s="20">
        <f t="shared" si="7"/>
        <v>-180.99999999999989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(($D$24*$F$9*(1-$F$10))-$F$8-$F$11)-((E17*$L$9*(1-$L$10))-$L$8-$L$11)</f>
        <v>123</v>
      </c>
      <c r="F24" s="12">
        <f t="shared" si="8"/>
        <v>87</v>
      </c>
      <c r="G24" s="12">
        <f t="shared" si="8"/>
        <v>51</v>
      </c>
      <c r="H24" s="12">
        <f t="shared" si="8"/>
        <v>15</v>
      </c>
      <c r="I24" s="12">
        <f t="shared" si="8"/>
        <v>-21</v>
      </c>
      <c r="J24" s="12">
        <f t="shared" si="8"/>
        <v>-57</v>
      </c>
      <c r="K24" s="12">
        <f t="shared" si="8"/>
        <v>-93</v>
      </c>
      <c r="L24" s="12">
        <f t="shared" si="8"/>
        <v>-129</v>
      </c>
      <c r="M24" s="20">
        <f t="shared" si="8"/>
        <v>-165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(($D$25*$F$9*(1-$F$10))-$F$8-$F$11)-((E17*$L$9*(1-$L$10))-$L$8-$L$11)</f>
        <v>139</v>
      </c>
      <c r="F25" s="12">
        <f t="shared" si="9"/>
        <v>103</v>
      </c>
      <c r="G25" s="12">
        <f t="shared" si="9"/>
        <v>67</v>
      </c>
      <c r="H25" s="12">
        <f t="shared" si="9"/>
        <v>31</v>
      </c>
      <c r="I25" s="12">
        <f t="shared" si="9"/>
        <v>-5</v>
      </c>
      <c r="J25" s="12">
        <f t="shared" si="9"/>
        <v>-41</v>
      </c>
      <c r="K25" s="12">
        <f t="shared" si="9"/>
        <v>-77</v>
      </c>
      <c r="L25" s="12">
        <f t="shared" si="9"/>
        <v>-113</v>
      </c>
      <c r="M25" s="20">
        <f t="shared" si="9"/>
        <v>-149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(($D$26*$F$9*(1-$F$10))-$F$8-$F$11)-((E17*$L$9*(1-$L$10))-$L$8-$L$11)</f>
        <v>155</v>
      </c>
      <c r="F26" s="12">
        <f t="shared" si="10"/>
        <v>119</v>
      </c>
      <c r="G26" s="12">
        <f t="shared" si="10"/>
        <v>83</v>
      </c>
      <c r="H26" s="12">
        <f t="shared" si="10"/>
        <v>47</v>
      </c>
      <c r="I26" s="12">
        <f t="shared" si="10"/>
        <v>11</v>
      </c>
      <c r="J26" s="12">
        <f t="shared" si="10"/>
        <v>-25</v>
      </c>
      <c r="K26" s="12">
        <f t="shared" si="10"/>
        <v>-61</v>
      </c>
      <c r="L26" s="12">
        <f t="shared" si="10"/>
        <v>-97</v>
      </c>
      <c r="M26" s="20">
        <f t="shared" si="10"/>
        <v>-133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(($D$27*$F$9*(1-$F$10))-$F$8-$F$11)-((E17*$L$9*(1-$L$10))-$L$8-$L$11)</f>
        <v>171</v>
      </c>
      <c r="F27" s="12">
        <f t="shared" si="11"/>
        <v>135</v>
      </c>
      <c r="G27" s="12">
        <f t="shared" si="11"/>
        <v>99</v>
      </c>
      <c r="H27" s="12">
        <f t="shared" si="11"/>
        <v>63</v>
      </c>
      <c r="I27" s="12">
        <f t="shared" si="11"/>
        <v>27</v>
      </c>
      <c r="J27" s="12">
        <f t="shared" si="11"/>
        <v>-9</v>
      </c>
      <c r="K27" s="12">
        <f t="shared" si="11"/>
        <v>-45</v>
      </c>
      <c r="L27" s="12">
        <f t="shared" si="11"/>
        <v>-81</v>
      </c>
      <c r="M27" s="20">
        <f t="shared" si="11"/>
        <v>-117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(($D$28*$F$9*(1-$F$10))-$F$8-$F$11)-((E17*$L$9*(1-$L$10))-$L$8-$L$11)</f>
        <v>187</v>
      </c>
      <c r="F28" s="12">
        <f t="shared" si="12"/>
        <v>151</v>
      </c>
      <c r="G28" s="12">
        <f t="shared" si="12"/>
        <v>115</v>
      </c>
      <c r="H28" s="12">
        <f t="shared" si="12"/>
        <v>79</v>
      </c>
      <c r="I28" s="12">
        <f t="shared" si="12"/>
        <v>43</v>
      </c>
      <c r="J28" s="12">
        <f t="shared" si="12"/>
        <v>7</v>
      </c>
      <c r="K28" s="12">
        <f t="shared" si="12"/>
        <v>-29</v>
      </c>
      <c r="L28" s="12">
        <f t="shared" si="12"/>
        <v>-65</v>
      </c>
      <c r="M28" s="20">
        <f t="shared" si="12"/>
        <v>-101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(($D$29*$F$9*(1-$F$10))-$F$8-$F$11)-((E17*$L$9*(1-$L$10))-$L$8-$L$11)</f>
        <v>203</v>
      </c>
      <c r="F29" s="12">
        <f t="shared" si="13"/>
        <v>167</v>
      </c>
      <c r="G29" s="12">
        <f t="shared" si="13"/>
        <v>131</v>
      </c>
      <c r="H29" s="12">
        <f t="shared" si="13"/>
        <v>95</v>
      </c>
      <c r="I29" s="12">
        <f t="shared" si="13"/>
        <v>59</v>
      </c>
      <c r="J29" s="12">
        <f t="shared" si="13"/>
        <v>23</v>
      </c>
      <c r="K29" s="12">
        <f t="shared" si="13"/>
        <v>-13</v>
      </c>
      <c r="L29" s="12">
        <f t="shared" si="13"/>
        <v>-49</v>
      </c>
      <c r="M29" s="20">
        <f t="shared" si="13"/>
        <v>-85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(($D$30*$F$9*(1-$F$10))-$F$8-$F$11)-((E17*$L$9*(1-$L$10))-$L$8-$L$11)</f>
        <v>219</v>
      </c>
      <c r="F30" s="12">
        <f t="shared" si="14"/>
        <v>183</v>
      </c>
      <c r="G30" s="12">
        <f t="shared" si="14"/>
        <v>147</v>
      </c>
      <c r="H30" s="12">
        <f t="shared" si="14"/>
        <v>111</v>
      </c>
      <c r="I30" s="12">
        <f t="shared" si="14"/>
        <v>75</v>
      </c>
      <c r="J30" s="12">
        <f t="shared" si="14"/>
        <v>39</v>
      </c>
      <c r="K30" s="12">
        <f t="shared" si="14"/>
        <v>3</v>
      </c>
      <c r="L30" s="12">
        <f t="shared" si="14"/>
        <v>-33</v>
      </c>
      <c r="M30" s="20">
        <f t="shared" si="14"/>
        <v>-69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(($D$31*$F$9*(1-$F$10))-$F$8-$F$11)-((E17*$L$9*(1-$L$10))-$L$8-$L$11)</f>
        <v>235.00000000000023</v>
      </c>
      <c r="F31" s="12">
        <f t="shared" si="15"/>
        <v>199.00000000000023</v>
      </c>
      <c r="G31" s="12">
        <f t="shared" si="15"/>
        <v>163.00000000000023</v>
      </c>
      <c r="H31" s="12">
        <f t="shared" si="15"/>
        <v>127.00000000000023</v>
      </c>
      <c r="I31" s="12">
        <f t="shared" si="15"/>
        <v>91.000000000000227</v>
      </c>
      <c r="J31" s="12">
        <f t="shared" si="15"/>
        <v>55.000000000000227</v>
      </c>
      <c r="K31" s="12">
        <f t="shared" si="15"/>
        <v>19.000000000000227</v>
      </c>
      <c r="L31" s="12">
        <f t="shared" si="15"/>
        <v>-16.999999999999773</v>
      </c>
      <c r="M31" s="20">
        <f t="shared" si="15"/>
        <v>-52.999999999999773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(($D$32*$F$9*(1-$F$10))-$F$8-$F$11)-((E17*$L$9*(1-$L$10))-$L$8-$L$11)</f>
        <v>251.00000000000023</v>
      </c>
      <c r="F32" s="12">
        <f t="shared" si="16"/>
        <v>215.00000000000023</v>
      </c>
      <c r="G32" s="12">
        <f t="shared" si="16"/>
        <v>179.00000000000023</v>
      </c>
      <c r="H32" s="12">
        <f t="shared" si="16"/>
        <v>143.00000000000023</v>
      </c>
      <c r="I32" s="12">
        <f t="shared" si="16"/>
        <v>107.00000000000023</v>
      </c>
      <c r="J32" s="12">
        <f t="shared" si="16"/>
        <v>71.000000000000227</v>
      </c>
      <c r="K32" s="12">
        <f t="shared" si="16"/>
        <v>35.000000000000227</v>
      </c>
      <c r="L32" s="12">
        <f t="shared" si="16"/>
        <v>-0.99999999999977263</v>
      </c>
      <c r="M32" s="20">
        <f t="shared" si="16"/>
        <v>-36.999999999999773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(($D$33*$F$9*(1-$F$10))-$F$8-$F$11)-((E17*$L$9*(1-$L$10))-$L$8-$L$11)</f>
        <v>267.00000000000023</v>
      </c>
      <c r="F33" s="22">
        <f t="shared" si="17"/>
        <v>231.00000000000023</v>
      </c>
      <c r="G33" s="22">
        <f t="shared" si="17"/>
        <v>195.00000000000023</v>
      </c>
      <c r="H33" s="22">
        <f t="shared" si="17"/>
        <v>159.00000000000023</v>
      </c>
      <c r="I33" s="22">
        <f t="shared" si="17"/>
        <v>123.00000000000023</v>
      </c>
      <c r="J33" s="22">
        <f t="shared" si="17"/>
        <v>87.000000000000227</v>
      </c>
      <c r="K33" s="22">
        <f t="shared" si="17"/>
        <v>51.000000000000227</v>
      </c>
      <c r="L33" s="22">
        <f t="shared" si="17"/>
        <v>15.000000000000227</v>
      </c>
      <c r="M33" s="23">
        <f t="shared" si="17"/>
        <v>-20.999999999999773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37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37" operator="greaterThan">
      <formula>0</formula>
    </cfRule>
    <cfRule type="cellIs" dxfId="69" priority="39" operator="greaterThan">
      <formula>0</formula>
    </cfRule>
  </conditionalFormatting>
  <conditionalFormatting sqref="E18:M33">
    <cfRule type="cellIs" dxfId="68" priority="35" operator="greaterThan">
      <formula>0</formula>
    </cfRule>
  </conditionalFormatting>
  <conditionalFormatting sqref="F18">
    <cfRule type="cellIs" dxfId="6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M12" sqref="M1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17</v>
      </c>
      <c r="Q3" s="35"/>
    </row>
    <row r="4" spans="1:39" x14ac:dyDescent="0.3">
      <c r="A4" s="33"/>
      <c r="C4" s="2" t="s">
        <v>18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35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24</v>
      </c>
      <c r="L7" s="10">
        <v>10.15</v>
      </c>
      <c r="M7" s="5" t="s">
        <v>23</v>
      </c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770</v>
      </c>
      <c r="G8" s="5" t="s">
        <v>3</v>
      </c>
      <c r="H8" s="5"/>
      <c r="I8" s="5"/>
      <c r="J8" s="5"/>
      <c r="K8" s="7" t="s">
        <v>4</v>
      </c>
      <c r="L8" s="39">
        <v>395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14</v>
      </c>
      <c r="L9" s="40">
        <v>57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15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16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15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16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31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8000</v>
      </c>
      <c r="F17" s="42">
        <f t="shared" ref="F17:M17" si="0">E17+50</f>
        <v>8050</v>
      </c>
      <c r="G17" s="42">
        <f t="shared" si="0"/>
        <v>8100</v>
      </c>
      <c r="H17" s="42">
        <f t="shared" si="0"/>
        <v>8150</v>
      </c>
      <c r="I17" s="42">
        <f t="shared" si="0"/>
        <v>8200</v>
      </c>
      <c r="J17" s="42">
        <f t="shared" si="0"/>
        <v>8250</v>
      </c>
      <c r="K17" s="42">
        <f t="shared" si="0"/>
        <v>8300</v>
      </c>
      <c r="L17" s="42">
        <f t="shared" si="0"/>
        <v>8350</v>
      </c>
      <c r="M17" s="42">
        <f t="shared" si="0"/>
        <v>8400</v>
      </c>
      <c r="N17" s="14"/>
      <c r="O17" s="28"/>
      <c r="Q17" s="35"/>
    </row>
    <row r="18" spans="1:17" x14ac:dyDescent="0.3">
      <c r="A18" s="33"/>
      <c r="C18" s="27"/>
      <c r="D18" s="43">
        <v>0.11</v>
      </c>
      <c r="E18" s="16">
        <f t="shared" ref="E18:M18" si="1">(($D$18*E17*(1-$F$10))-$F$8-$F$11)-(($L$7*$L$9*(1-$L$10))-$L$8-$L$11)</f>
        <v>-133.84000000000009</v>
      </c>
      <c r="F18" s="17">
        <f t="shared" si="1"/>
        <v>-129.44</v>
      </c>
      <c r="G18" s="17">
        <f t="shared" si="1"/>
        <v>-125.04000000000002</v>
      </c>
      <c r="H18" s="17">
        <f t="shared" si="1"/>
        <v>-120.64000000000004</v>
      </c>
      <c r="I18" s="17">
        <f t="shared" si="1"/>
        <v>-116.24000000000007</v>
      </c>
      <c r="J18" s="17">
        <f t="shared" si="1"/>
        <v>-111.84000000000009</v>
      </c>
      <c r="K18" s="17">
        <f t="shared" si="1"/>
        <v>-107.44</v>
      </c>
      <c r="L18" s="17">
        <f t="shared" si="1"/>
        <v>-103.04000000000002</v>
      </c>
      <c r="M18" s="18">
        <f t="shared" si="1"/>
        <v>-98.640000000000043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(($D$19*E17*(1-$F$10))-$F$8-$F$11)-(($L$7*$L$9*(1-$L$10))-$L$8-$L$11)</f>
        <v>-117.84000000000009</v>
      </c>
      <c r="F19" s="12">
        <f t="shared" si="2"/>
        <v>-113.34000000000009</v>
      </c>
      <c r="G19" s="12">
        <f t="shared" si="2"/>
        <v>-108.84000000000009</v>
      </c>
      <c r="H19" s="12">
        <f t="shared" si="2"/>
        <v>-104.34000000000009</v>
      </c>
      <c r="I19" s="12">
        <f t="shared" si="2"/>
        <v>-99.840000000000089</v>
      </c>
      <c r="J19" s="12">
        <f t="shared" si="2"/>
        <v>-95.340000000000089</v>
      </c>
      <c r="K19" s="12">
        <f t="shared" si="2"/>
        <v>-90.840000000000089</v>
      </c>
      <c r="L19" s="12">
        <f t="shared" si="2"/>
        <v>-86.340000000000089</v>
      </c>
      <c r="M19" s="20">
        <f t="shared" si="2"/>
        <v>-81.840000000000089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(($D$20*E17*(1-$F$10))-$F$8-$F$11)-(($L$7*$L$9*(1-$L$10))-$L$8-$L$11)</f>
        <v>-101.84000000000009</v>
      </c>
      <c r="F20" s="12">
        <f t="shared" si="4"/>
        <v>-97.240000000000066</v>
      </c>
      <c r="G20" s="12">
        <f t="shared" si="4"/>
        <v>-92.640000000000043</v>
      </c>
      <c r="H20" s="12">
        <f t="shared" si="4"/>
        <v>-88.04000000000002</v>
      </c>
      <c r="I20" s="12">
        <f t="shared" si="4"/>
        <v>-83.44</v>
      </c>
      <c r="J20" s="12">
        <f t="shared" si="4"/>
        <v>-78.840000000000089</v>
      </c>
      <c r="K20" s="12">
        <f t="shared" si="4"/>
        <v>-74.240000000000066</v>
      </c>
      <c r="L20" s="12">
        <f t="shared" si="4"/>
        <v>-69.640000000000043</v>
      </c>
      <c r="M20" s="20">
        <f t="shared" si="4"/>
        <v>-65.04000000000002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(($D$21*E17*(1-$F$10))-$F$8-$F$11)-(($L$7*$L$9*(1-$L$10))-$L$8-$L$11)</f>
        <v>-85.839999999999975</v>
      </c>
      <c r="F21" s="12">
        <f t="shared" si="5"/>
        <v>-81.13999999999993</v>
      </c>
      <c r="G21" s="12">
        <f t="shared" si="5"/>
        <v>-76.44</v>
      </c>
      <c r="H21" s="12">
        <f t="shared" si="5"/>
        <v>-71.739999999999952</v>
      </c>
      <c r="I21" s="12">
        <f t="shared" si="5"/>
        <v>-67.039999999999907</v>
      </c>
      <c r="J21" s="12">
        <f t="shared" si="5"/>
        <v>-62.339999999999975</v>
      </c>
      <c r="K21" s="12">
        <f t="shared" si="5"/>
        <v>-57.63999999999993</v>
      </c>
      <c r="L21" s="12">
        <f t="shared" si="5"/>
        <v>-52.94</v>
      </c>
      <c r="M21" s="20">
        <f t="shared" si="5"/>
        <v>-48.239999999999952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(($D$22*E17*(1-$F$10))-$F$8-$F$11)-(($L$7*$L$9*(1-$L$10))-$L$8-$L$11)</f>
        <v>-69.839999999999975</v>
      </c>
      <c r="F22" s="12">
        <f t="shared" si="6"/>
        <v>-65.039999999999907</v>
      </c>
      <c r="G22" s="12">
        <f t="shared" si="6"/>
        <v>-60.239999999999952</v>
      </c>
      <c r="H22" s="12">
        <f t="shared" si="6"/>
        <v>-55.44</v>
      </c>
      <c r="I22" s="12">
        <f t="shared" si="6"/>
        <v>-50.63999999999993</v>
      </c>
      <c r="J22" s="12">
        <f t="shared" si="6"/>
        <v>-45.839999999999975</v>
      </c>
      <c r="K22" s="12">
        <f t="shared" si="6"/>
        <v>-41.039999999999907</v>
      </c>
      <c r="L22" s="12">
        <f t="shared" si="6"/>
        <v>-36.239999999999952</v>
      </c>
      <c r="M22" s="20">
        <f t="shared" si="6"/>
        <v>-31.439999999999998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(($D$23*E17*(1-$F$10))-$F$8-$F$11)-(($L$7*$L$9*(1-$L$10))-$L$8-$L$11)</f>
        <v>-53.839999999999975</v>
      </c>
      <c r="F23" s="12">
        <f t="shared" si="7"/>
        <v>-48.94</v>
      </c>
      <c r="G23" s="12">
        <f>(($D$23*G17*(1-$F$10))-$F$8-$F$11)-(($L$7*$L$9*(1-$L$10))-$L$8-$L$11)</f>
        <v>-44.039999999999907</v>
      </c>
      <c r="H23" s="12">
        <f t="shared" si="7"/>
        <v>-39.13999999999993</v>
      </c>
      <c r="I23" s="12">
        <f t="shared" si="7"/>
        <v>-34.239999999999952</v>
      </c>
      <c r="J23" s="12">
        <f t="shared" si="7"/>
        <v>-29.339999999999975</v>
      </c>
      <c r="K23" s="12">
        <f t="shared" si="7"/>
        <v>-24.439999999999998</v>
      </c>
      <c r="L23" s="12">
        <f t="shared" si="7"/>
        <v>-19.539999999999907</v>
      </c>
      <c r="M23" s="20">
        <f t="shared" si="7"/>
        <v>-14.640000000000043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(($D$24*E17*(1-$F$10))-$F$8-$F$11)-(($L$7*$L$9*(1-$L$10))-$L$8-$L$11)</f>
        <v>-37.840000000000089</v>
      </c>
      <c r="F24" s="12">
        <f t="shared" si="8"/>
        <v>-32.840000000000089</v>
      </c>
      <c r="G24" s="12">
        <f t="shared" si="8"/>
        <v>-27.840000000000089</v>
      </c>
      <c r="H24" s="12">
        <f t="shared" si="8"/>
        <v>-22.840000000000089</v>
      </c>
      <c r="I24" s="12">
        <f t="shared" si="8"/>
        <v>-17.840000000000089</v>
      </c>
      <c r="J24" s="12">
        <f t="shared" si="8"/>
        <v>-12.840000000000089</v>
      </c>
      <c r="K24" s="12">
        <f t="shared" si="8"/>
        <v>-7.8400000000000887</v>
      </c>
      <c r="L24" s="12">
        <f t="shared" si="8"/>
        <v>-2.8400000000000887</v>
      </c>
      <c r="M24" s="20">
        <f t="shared" si="8"/>
        <v>2.1599999999999113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(($D$25*E17*(1-$F$10))-$F$8-$F$11)-(($L$7*$L$9*(1-$L$10))-$L$8-$L$11)</f>
        <v>-21.840000000000089</v>
      </c>
      <c r="F25" s="12">
        <f t="shared" si="9"/>
        <v>-16.740000000000066</v>
      </c>
      <c r="G25" s="12">
        <f t="shared" si="9"/>
        <v>-11.640000000000043</v>
      </c>
      <c r="H25" s="12">
        <f t="shared" si="9"/>
        <v>-6.5400000000000205</v>
      </c>
      <c r="I25" s="12">
        <f t="shared" si="9"/>
        <v>-1.4399999999999977</v>
      </c>
      <c r="J25" s="12">
        <f t="shared" si="9"/>
        <v>3.6599999999999113</v>
      </c>
      <c r="K25" s="12">
        <f t="shared" si="9"/>
        <v>8.7599999999999341</v>
      </c>
      <c r="L25" s="12">
        <f t="shared" si="9"/>
        <v>13.859999999999957</v>
      </c>
      <c r="M25" s="20">
        <f t="shared" si="9"/>
        <v>18.95999999999998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(($D$26*E17*(1-$F$10))-$F$8-$F$11)-(($L$7*$L$9*(1-$L$10))-$L$8-$L$11)</f>
        <v>-5.8400000000000887</v>
      </c>
      <c r="F26" s="12">
        <f t="shared" si="10"/>
        <v>-0.6400000000000432</v>
      </c>
      <c r="G26" s="12">
        <f t="shared" si="10"/>
        <v>4.5600000000000023</v>
      </c>
      <c r="H26" s="12">
        <f t="shared" si="10"/>
        <v>9.7599999999999341</v>
      </c>
      <c r="I26" s="12">
        <f t="shared" si="10"/>
        <v>14.95999999999998</v>
      </c>
      <c r="J26" s="12">
        <f t="shared" si="10"/>
        <v>20.159999999999911</v>
      </c>
      <c r="K26" s="12">
        <f t="shared" si="10"/>
        <v>25.359999999999957</v>
      </c>
      <c r="L26" s="12">
        <f t="shared" si="10"/>
        <v>30.560000000000002</v>
      </c>
      <c r="M26" s="20">
        <f t="shared" si="10"/>
        <v>35.759999999999934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(($D$27*E17*(1-$F$10))-$F$8-$F$11)-(($L$7*$L$9*(1-$L$10))-$L$8-$L$11)</f>
        <v>10.159999999999911</v>
      </c>
      <c r="F27" s="12">
        <f t="shared" si="11"/>
        <v>15.45999999999998</v>
      </c>
      <c r="G27" s="12">
        <f t="shared" si="11"/>
        <v>20.759999999999934</v>
      </c>
      <c r="H27" s="12">
        <f t="shared" si="11"/>
        <v>26.060000000000002</v>
      </c>
      <c r="I27" s="12">
        <f t="shared" si="11"/>
        <v>31.359999999999957</v>
      </c>
      <c r="J27" s="12">
        <f t="shared" si="11"/>
        <v>36.659999999999911</v>
      </c>
      <c r="K27" s="12">
        <f t="shared" si="11"/>
        <v>41.95999999999998</v>
      </c>
      <c r="L27" s="12">
        <f t="shared" si="11"/>
        <v>47.259999999999934</v>
      </c>
      <c r="M27" s="20">
        <f t="shared" si="11"/>
        <v>52.56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(($D$28*E17*(1-$F$10))-$F$8-$F$11)-(($L$7*$L$9*(1-$L$10))-$L$8-$L$11)</f>
        <v>26.159999999999911</v>
      </c>
      <c r="F28" s="12">
        <f t="shared" si="12"/>
        <v>31.560000000000002</v>
      </c>
      <c r="G28" s="12">
        <f t="shared" si="12"/>
        <v>36.95999999999998</v>
      </c>
      <c r="H28" s="12">
        <f t="shared" si="12"/>
        <v>42.359999999999957</v>
      </c>
      <c r="I28" s="12">
        <f t="shared" si="12"/>
        <v>47.759999999999934</v>
      </c>
      <c r="J28" s="12">
        <f t="shared" si="12"/>
        <v>53.159999999999911</v>
      </c>
      <c r="K28" s="12">
        <f t="shared" si="12"/>
        <v>58.56</v>
      </c>
      <c r="L28" s="12">
        <f t="shared" si="12"/>
        <v>63.95999999999998</v>
      </c>
      <c r="M28" s="20">
        <f t="shared" si="12"/>
        <v>69.359999999999957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(($D$29*E17*(1-$F$10))-$F$8-$F$11)-(($L$7*$L$9*(1-$L$10))-$L$8-$L$11)</f>
        <v>42.159999999999911</v>
      </c>
      <c r="F29" s="12">
        <f t="shared" si="13"/>
        <v>47.659999999999911</v>
      </c>
      <c r="G29" s="12">
        <f t="shared" si="13"/>
        <v>53.159999999999911</v>
      </c>
      <c r="H29" s="12">
        <f t="shared" si="13"/>
        <v>58.659999999999911</v>
      </c>
      <c r="I29" s="12">
        <f t="shared" si="13"/>
        <v>64.159999999999911</v>
      </c>
      <c r="J29" s="12">
        <f t="shared" si="13"/>
        <v>69.659999999999911</v>
      </c>
      <c r="K29" s="12">
        <f t="shared" si="13"/>
        <v>75.159999999999911</v>
      </c>
      <c r="L29" s="12">
        <f t="shared" si="13"/>
        <v>80.659999999999911</v>
      </c>
      <c r="M29" s="20">
        <f t="shared" si="13"/>
        <v>86.159999999999911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(($D$30*E17*(1-$F$10))-$F$8-$F$11)-(($L$7*$L$9*(1-$L$10))-$L$8-$L$11)</f>
        <v>58.159999999999911</v>
      </c>
      <c r="F30" s="12">
        <f t="shared" si="14"/>
        <v>63.759999999999934</v>
      </c>
      <c r="G30" s="12">
        <f t="shared" si="14"/>
        <v>69.359999999999957</v>
      </c>
      <c r="H30" s="12">
        <f t="shared" si="14"/>
        <v>74.95999999999998</v>
      </c>
      <c r="I30" s="12">
        <f t="shared" si="14"/>
        <v>80.56</v>
      </c>
      <c r="J30" s="12">
        <f t="shared" si="14"/>
        <v>86.159999999999911</v>
      </c>
      <c r="K30" s="12">
        <f t="shared" si="14"/>
        <v>91.759999999999934</v>
      </c>
      <c r="L30" s="12">
        <f t="shared" si="14"/>
        <v>97.359999999999957</v>
      </c>
      <c r="M30" s="20">
        <f t="shared" si="14"/>
        <v>102.95999999999998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(($D$31*E17*(1-$F$10))-$F$8-$F$11)-(($L$7*$L$9*(1-$L$10))-$L$8-$L$11)</f>
        <v>74.160000000000139</v>
      </c>
      <c r="F31" s="12">
        <f t="shared" si="15"/>
        <v>79.860000000000184</v>
      </c>
      <c r="G31" s="12">
        <f t="shared" si="15"/>
        <v>85.560000000000116</v>
      </c>
      <c r="H31" s="12">
        <f t="shared" si="15"/>
        <v>91.260000000000161</v>
      </c>
      <c r="I31" s="12">
        <f t="shared" si="15"/>
        <v>96.960000000000093</v>
      </c>
      <c r="J31" s="12">
        <f t="shared" si="15"/>
        <v>102.66000000000014</v>
      </c>
      <c r="K31" s="12">
        <f t="shared" si="15"/>
        <v>108.36000000000018</v>
      </c>
      <c r="L31" s="12">
        <f t="shared" si="15"/>
        <v>114.06000000000012</v>
      </c>
      <c r="M31" s="20">
        <f t="shared" si="15"/>
        <v>119.76000000000016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(($D$32*E17*(1-$F$10))-$F$8-$F$11)-(($L$7*$L$9*(1-$L$10))-$L$8-$L$11)</f>
        <v>90.160000000000139</v>
      </c>
      <c r="F32" s="12">
        <f t="shared" si="16"/>
        <v>95.960000000000093</v>
      </c>
      <c r="G32" s="12">
        <f t="shared" si="16"/>
        <v>101.76000000000016</v>
      </c>
      <c r="H32" s="12">
        <f t="shared" si="16"/>
        <v>107.56000000000012</v>
      </c>
      <c r="I32" s="12">
        <f t="shared" si="16"/>
        <v>113.36000000000018</v>
      </c>
      <c r="J32" s="12">
        <f t="shared" si="16"/>
        <v>119.16000000000014</v>
      </c>
      <c r="K32" s="12">
        <f t="shared" si="16"/>
        <v>124.96000000000009</v>
      </c>
      <c r="L32" s="12">
        <f t="shared" si="16"/>
        <v>130.76000000000016</v>
      </c>
      <c r="M32" s="20">
        <f t="shared" si="16"/>
        <v>136.56000000000012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(($D$33*E17*(1-$F$10))-$F$8-$F$11)-(($L$7*$L$9*(1-$L$10))-$L$8-$L$11)</f>
        <v>106.16000000000014</v>
      </c>
      <c r="F33" s="22">
        <f t="shared" si="17"/>
        <v>112.06000000000012</v>
      </c>
      <c r="G33" s="22">
        <f t="shared" si="17"/>
        <v>117.96000000000009</v>
      </c>
      <c r="H33" s="22">
        <f t="shared" si="17"/>
        <v>123.86000000000018</v>
      </c>
      <c r="I33" s="22">
        <f t="shared" si="17"/>
        <v>129.76000000000016</v>
      </c>
      <c r="J33" s="22">
        <f t="shared" si="17"/>
        <v>135.66000000000014</v>
      </c>
      <c r="K33" s="22">
        <f t="shared" si="17"/>
        <v>141.56000000000012</v>
      </c>
      <c r="L33" s="22">
        <f t="shared" si="17"/>
        <v>147.46000000000009</v>
      </c>
      <c r="M33" s="23">
        <f t="shared" si="17"/>
        <v>153.36000000000018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50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9" priority="54" operator="greaterThan">
      <formula>0</formula>
    </cfRule>
    <cfRule type="cellIs" dxfId="48" priority="55" operator="greaterThan">
      <formula>0</formula>
    </cfRule>
  </conditionalFormatting>
  <conditionalFormatting sqref="E18:M33">
    <cfRule type="cellIs" dxfId="47" priority="53" operator="greaterThan">
      <formula>0</formula>
    </cfRule>
  </conditionalFormatting>
  <conditionalFormatting sqref="F18">
    <cfRule type="cellIs" dxfId="46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5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4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3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2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1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0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9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8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R16" sqref="R16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17</v>
      </c>
      <c r="Q3" s="35"/>
    </row>
    <row r="4" spans="1:39" x14ac:dyDescent="0.3">
      <c r="A4" s="33"/>
      <c r="C4" s="2" t="s">
        <v>18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35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27</v>
      </c>
      <c r="F8" s="39">
        <v>770</v>
      </c>
      <c r="G8" s="5" t="s">
        <v>3</v>
      </c>
      <c r="H8" s="5"/>
      <c r="I8" s="5"/>
      <c r="J8" s="5"/>
      <c r="K8" s="7" t="s">
        <v>4</v>
      </c>
      <c r="L8" s="39">
        <v>395</v>
      </c>
      <c r="M8" s="5" t="s">
        <v>3</v>
      </c>
      <c r="N8" s="5"/>
      <c r="O8" s="28"/>
      <c r="Q8" s="35"/>
    </row>
    <row r="9" spans="1:39" x14ac:dyDescent="0.3">
      <c r="A9" s="33"/>
      <c r="C9" s="27"/>
      <c r="D9" s="5"/>
      <c r="E9" s="7" t="s">
        <v>33</v>
      </c>
      <c r="F9" s="40">
        <v>8000</v>
      </c>
      <c r="G9" s="5" t="s">
        <v>0</v>
      </c>
      <c r="H9" s="5"/>
      <c r="I9" s="5"/>
      <c r="J9" s="5"/>
      <c r="K9" s="7" t="s">
        <v>14</v>
      </c>
      <c r="L9" s="40">
        <v>57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15</v>
      </c>
      <c r="L10" s="41">
        <v>0.2</v>
      </c>
      <c r="M10" s="5" t="s">
        <v>6</v>
      </c>
      <c r="N10" s="5"/>
      <c r="O10" s="28"/>
      <c r="Q10" s="35"/>
    </row>
    <row r="11" spans="1:39" x14ac:dyDescent="0.3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16</v>
      </c>
      <c r="L11" s="39">
        <v>0</v>
      </c>
      <c r="M11" s="5" t="s">
        <v>3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15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16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26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8</v>
      </c>
      <c r="F17" s="11">
        <f t="shared" ref="F17:M17" si="0">E17+0.25</f>
        <v>8.25</v>
      </c>
      <c r="G17" s="11">
        <f t="shared" si="0"/>
        <v>8.5</v>
      </c>
      <c r="H17" s="11">
        <f t="shared" si="0"/>
        <v>8.75</v>
      </c>
      <c r="I17" s="11">
        <f t="shared" si="0"/>
        <v>9</v>
      </c>
      <c r="J17" s="11">
        <f t="shared" si="0"/>
        <v>9.25</v>
      </c>
      <c r="K17" s="11">
        <f t="shared" si="0"/>
        <v>9.5</v>
      </c>
      <c r="L17" s="11">
        <f t="shared" si="0"/>
        <v>9.75</v>
      </c>
      <c r="M17" s="11">
        <f t="shared" si="0"/>
        <v>10</v>
      </c>
      <c r="N17" s="5"/>
      <c r="O17" s="28"/>
      <c r="Q17" s="35"/>
    </row>
    <row r="18" spans="1:17" x14ac:dyDescent="0.3">
      <c r="A18" s="33"/>
      <c r="C18" s="27"/>
      <c r="D18" s="43">
        <v>0.11</v>
      </c>
      <c r="E18" s="16">
        <f t="shared" ref="E18:M18" si="1">(($D$18*$F$9*(1-$F$10))-$F$8-$F$11)-((E17*$L$9*(1-$L$10))-$L$8-$L$11)</f>
        <v>-35.800000000000011</v>
      </c>
      <c r="F18" s="17">
        <f t="shared" si="1"/>
        <v>-47.200000000000045</v>
      </c>
      <c r="G18" s="17">
        <f t="shared" si="1"/>
        <v>-58.600000000000023</v>
      </c>
      <c r="H18" s="17">
        <f t="shared" si="1"/>
        <v>-70</v>
      </c>
      <c r="I18" s="17">
        <f t="shared" si="1"/>
        <v>-81.400000000000034</v>
      </c>
      <c r="J18" s="17">
        <f t="shared" si="1"/>
        <v>-92.800000000000011</v>
      </c>
      <c r="K18" s="17">
        <f t="shared" si="1"/>
        <v>-104.20000000000005</v>
      </c>
      <c r="L18" s="17">
        <f t="shared" si="1"/>
        <v>-115.60000000000002</v>
      </c>
      <c r="M18" s="18">
        <f t="shared" si="1"/>
        <v>-127</v>
      </c>
      <c r="N18" s="5"/>
      <c r="O18" s="28"/>
      <c r="Q18" s="35"/>
    </row>
    <row r="19" spans="1:17" x14ac:dyDescent="0.3">
      <c r="A19" s="33"/>
      <c r="C19" s="27"/>
      <c r="D19" s="44">
        <f>D18+0.0025</f>
        <v>0.1125</v>
      </c>
      <c r="E19" s="19">
        <f t="shared" ref="E19:M19" si="2">(($D$19*$F$9*(1-$F$10))-$F$8-$F$11)-((E17*$L$9*(1-$L$10))-$L$8-$L$11)</f>
        <v>-19.800000000000011</v>
      </c>
      <c r="F19" s="12">
        <f t="shared" si="2"/>
        <v>-31.200000000000045</v>
      </c>
      <c r="G19" s="12">
        <f t="shared" si="2"/>
        <v>-42.600000000000023</v>
      </c>
      <c r="H19" s="12">
        <f t="shared" si="2"/>
        <v>-54</v>
      </c>
      <c r="I19" s="12">
        <f t="shared" si="2"/>
        <v>-65.400000000000034</v>
      </c>
      <c r="J19" s="12">
        <f t="shared" si="2"/>
        <v>-76.800000000000011</v>
      </c>
      <c r="K19" s="12">
        <f t="shared" si="2"/>
        <v>-88.200000000000045</v>
      </c>
      <c r="L19" s="12">
        <f t="shared" si="2"/>
        <v>-99.600000000000023</v>
      </c>
      <c r="M19" s="20">
        <f t="shared" si="2"/>
        <v>-111</v>
      </c>
      <c r="N19" s="5"/>
      <c r="O19" s="28"/>
      <c r="Q19" s="35"/>
    </row>
    <row r="20" spans="1:17" x14ac:dyDescent="0.3">
      <c r="A20" s="33"/>
      <c r="C20" s="27"/>
      <c r="D20" s="44">
        <f t="shared" ref="D20:D33" si="3">D19+0.0025</f>
        <v>0.115</v>
      </c>
      <c r="E20" s="19">
        <f t="shared" ref="E20:M20" si="4">(($D$20*$F$9*(1-$F$10))-$F$8-$F$11)-((E17*$L$9*(1-$L$10))-$L$8-$L$11)</f>
        <v>-3.8000000000000114</v>
      </c>
      <c r="F20" s="12">
        <f t="shared" si="4"/>
        <v>-15.200000000000045</v>
      </c>
      <c r="G20" s="12">
        <f t="shared" si="4"/>
        <v>-26.600000000000023</v>
      </c>
      <c r="H20" s="12">
        <f t="shared" si="4"/>
        <v>-38</v>
      </c>
      <c r="I20" s="12">
        <f t="shared" si="4"/>
        <v>-49.400000000000034</v>
      </c>
      <c r="J20" s="12">
        <f t="shared" si="4"/>
        <v>-60.800000000000011</v>
      </c>
      <c r="K20" s="12">
        <f t="shared" si="4"/>
        <v>-72.200000000000045</v>
      </c>
      <c r="L20" s="12">
        <f t="shared" si="4"/>
        <v>-83.600000000000023</v>
      </c>
      <c r="M20" s="20">
        <f t="shared" si="4"/>
        <v>-95</v>
      </c>
      <c r="N20" s="5"/>
      <c r="O20" s="28"/>
      <c r="Q20" s="35"/>
    </row>
    <row r="21" spans="1:17" x14ac:dyDescent="0.3">
      <c r="A21" s="33"/>
      <c r="C21" s="27"/>
      <c r="D21" s="44">
        <f t="shared" si="3"/>
        <v>0.11750000000000001</v>
      </c>
      <c r="E21" s="19">
        <f t="shared" ref="E21:M21" si="5">(($D$21*$F$9*(1-$F$10))-$F$8-$F$11)-((E17*$L$9*(1-$L$10))-$L$8-$L$11)</f>
        <v>12.200000000000102</v>
      </c>
      <c r="F21" s="12">
        <f t="shared" si="5"/>
        <v>0.80000000000006821</v>
      </c>
      <c r="G21" s="12">
        <f t="shared" si="5"/>
        <v>-10.599999999999909</v>
      </c>
      <c r="H21" s="12">
        <f t="shared" si="5"/>
        <v>-21.999999999999886</v>
      </c>
      <c r="I21" s="12">
        <f t="shared" si="5"/>
        <v>-33.39999999999992</v>
      </c>
      <c r="J21" s="12">
        <f t="shared" si="5"/>
        <v>-44.799999999999898</v>
      </c>
      <c r="K21" s="12">
        <f t="shared" si="5"/>
        <v>-56.199999999999932</v>
      </c>
      <c r="L21" s="12">
        <f t="shared" si="5"/>
        <v>-67.599999999999909</v>
      </c>
      <c r="M21" s="20">
        <f t="shared" si="5"/>
        <v>-78.999999999999886</v>
      </c>
      <c r="N21" s="5"/>
      <c r="O21" s="28"/>
      <c r="Q21" s="35"/>
    </row>
    <row r="22" spans="1:17" x14ac:dyDescent="0.3">
      <c r="A22" s="33"/>
      <c r="C22" s="27"/>
      <c r="D22" s="44">
        <f t="shared" si="3"/>
        <v>0.12000000000000001</v>
      </c>
      <c r="E22" s="19">
        <f t="shared" ref="E22:M22" si="6">(($D$22*$F$9*(1-$F$10))-$F$8-$F$11)-((E17*$L$9*(1-$L$10))-$L$8-$L$11)</f>
        <v>28.200000000000102</v>
      </c>
      <c r="F22" s="12">
        <f t="shared" si="6"/>
        <v>16.800000000000068</v>
      </c>
      <c r="G22" s="12">
        <f t="shared" si="6"/>
        <v>5.4000000000000909</v>
      </c>
      <c r="H22" s="12">
        <f t="shared" si="6"/>
        <v>-5.9999999999998863</v>
      </c>
      <c r="I22" s="12">
        <f t="shared" si="6"/>
        <v>-17.39999999999992</v>
      </c>
      <c r="J22" s="12">
        <f t="shared" si="6"/>
        <v>-28.799999999999898</v>
      </c>
      <c r="K22" s="12">
        <f t="shared" si="6"/>
        <v>-40.199999999999932</v>
      </c>
      <c r="L22" s="12">
        <f t="shared" si="6"/>
        <v>-51.599999999999909</v>
      </c>
      <c r="M22" s="20">
        <f t="shared" si="6"/>
        <v>-62.999999999999886</v>
      </c>
      <c r="N22" s="5"/>
      <c r="O22" s="28"/>
      <c r="Q22" s="35"/>
    </row>
    <row r="23" spans="1:17" x14ac:dyDescent="0.3">
      <c r="A23" s="33"/>
      <c r="C23" s="27"/>
      <c r="D23" s="44">
        <f t="shared" si="3"/>
        <v>0.12250000000000001</v>
      </c>
      <c r="E23" s="19">
        <f t="shared" ref="E23:M23" si="7">(($D$23*$F$9*(1-$F$10))-$F$8-$F$11)-((E17*$L$9*(1-$L$10))-$L$8-$L$11)</f>
        <v>44.200000000000102</v>
      </c>
      <c r="F23" s="12">
        <f t="shared" si="7"/>
        <v>32.800000000000068</v>
      </c>
      <c r="G23" s="12">
        <f t="shared" si="7"/>
        <v>21.400000000000091</v>
      </c>
      <c r="H23" s="12">
        <f t="shared" si="7"/>
        <v>10.000000000000114</v>
      </c>
      <c r="I23" s="12">
        <f t="shared" si="7"/>
        <v>-1.3999999999999204</v>
      </c>
      <c r="J23" s="12">
        <f t="shared" si="7"/>
        <v>-12.799999999999898</v>
      </c>
      <c r="K23" s="12">
        <f t="shared" si="7"/>
        <v>-24.199999999999932</v>
      </c>
      <c r="L23" s="12">
        <f t="shared" si="7"/>
        <v>-35.599999999999909</v>
      </c>
      <c r="M23" s="20">
        <f t="shared" si="7"/>
        <v>-46.999999999999886</v>
      </c>
      <c r="N23" s="5"/>
      <c r="O23" s="28"/>
      <c r="Q23" s="35"/>
    </row>
    <row r="24" spans="1:17" x14ac:dyDescent="0.3">
      <c r="A24" s="33"/>
      <c r="C24" s="27"/>
      <c r="D24" s="44">
        <f t="shared" si="3"/>
        <v>0.125</v>
      </c>
      <c r="E24" s="19">
        <f t="shared" ref="E24:M24" si="8">(($D$24*$F$9*(1-$F$10))-$F$8-$F$11)-((E17*$L$9*(1-$L$10))-$L$8-$L$11)</f>
        <v>60.199999999999989</v>
      </c>
      <c r="F24" s="12">
        <f t="shared" si="8"/>
        <v>48.799999999999955</v>
      </c>
      <c r="G24" s="12">
        <f t="shared" si="8"/>
        <v>37.399999999999977</v>
      </c>
      <c r="H24" s="12">
        <f t="shared" si="8"/>
        <v>26</v>
      </c>
      <c r="I24" s="12">
        <f t="shared" si="8"/>
        <v>14.599999999999966</v>
      </c>
      <c r="J24" s="12">
        <f t="shared" si="8"/>
        <v>3.1999999999999886</v>
      </c>
      <c r="K24" s="12">
        <f t="shared" si="8"/>
        <v>-8.2000000000000455</v>
      </c>
      <c r="L24" s="12">
        <f t="shared" si="8"/>
        <v>-19.600000000000023</v>
      </c>
      <c r="M24" s="20">
        <f t="shared" si="8"/>
        <v>-31</v>
      </c>
      <c r="N24" s="5"/>
      <c r="O24" s="28"/>
      <c r="Q24" s="35"/>
    </row>
    <row r="25" spans="1:17" x14ac:dyDescent="0.3">
      <c r="A25" s="33"/>
      <c r="C25" s="27"/>
      <c r="D25" s="44">
        <f t="shared" si="3"/>
        <v>0.1275</v>
      </c>
      <c r="E25" s="19">
        <f t="shared" ref="E25:M25" si="9">(($D$25*$F$9*(1-$F$10))-$F$8-$F$11)-((E17*$L$9*(1-$L$10))-$L$8-$L$11)</f>
        <v>76.199999999999989</v>
      </c>
      <c r="F25" s="12">
        <f t="shared" si="9"/>
        <v>64.799999999999955</v>
      </c>
      <c r="G25" s="12">
        <f t="shared" si="9"/>
        <v>53.399999999999977</v>
      </c>
      <c r="H25" s="12">
        <f t="shared" si="9"/>
        <v>42</v>
      </c>
      <c r="I25" s="12">
        <f t="shared" si="9"/>
        <v>30.599999999999966</v>
      </c>
      <c r="J25" s="12">
        <f t="shared" si="9"/>
        <v>19.199999999999989</v>
      </c>
      <c r="K25" s="12">
        <f t="shared" si="9"/>
        <v>7.7999999999999545</v>
      </c>
      <c r="L25" s="12">
        <f t="shared" si="9"/>
        <v>-3.6000000000000227</v>
      </c>
      <c r="M25" s="20">
        <f t="shared" si="9"/>
        <v>-15</v>
      </c>
      <c r="N25" s="5"/>
      <c r="O25" s="28"/>
      <c r="Q25" s="35"/>
    </row>
    <row r="26" spans="1:17" x14ac:dyDescent="0.3">
      <c r="A26" s="33"/>
      <c r="C26" s="27"/>
      <c r="D26" s="44">
        <f t="shared" si="3"/>
        <v>0.13</v>
      </c>
      <c r="E26" s="19">
        <f t="shared" ref="E26:M26" si="10">(($D$26*$F$9*(1-$F$10))-$F$8-$F$11)-((E17*$L$9*(1-$L$10))-$L$8-$L$11)</f>
        <v>92.199999999999989</v>
      </c>
      <c r="F26" s="12">
        <f t="shared" si="10"/>
        <v>80.799999999999955</v>
      </c>
      <c r="G26" s="12">
        <f t="shared" si="10"/>
        <v>69.399999999999977</v>
      </c>
      <c r="H26" s="12">
        <f t="shared" si="10"/>
        <v>58</v>
      </c>
      <c r="I26" s="12">
        <f t="shared" si="10"/>
        <v>46.599999999999966</v>
      </c>
      <c r="J26" s="12">
        <f t="shared" si="10"/>
        <v>35.199999999999989</v>
      </c>
      <c r="K26" s="12">
        <f t="shared" si="10"/>
        <v>23.799999999999955</v>
      </c>
      <c r="L26" s="12">
        <f t="shared" si="10"/>
        <v>12.399999999999977</v>
      </c>
      <c r="M26" s="20">
        <f t="shared" si="10"/>
        <v>1</v>
      </c>
      <c r="N26" s="5"/>
      <c r="O26" s="28"/>
      <c r="Q26" s="35"/>
    </row>
    <row r="27" spans="1:17" x14ac:dyDescent="0.3">
      <c r="A27" s="33"/>
      <c r="C27" s="27"/>
      <c r="D27" s="44">
        <f t="shared" si="3"/>
        <v>0.13250000000000001</v>
      </c>
      <c r="E27" s="19">
        <f t="shared" ref="E27:M27" si="11">(($D$27*$F$9*(1-$F$10))-$F$8-$F$11)-((E17*$L$9*(1-$L$10))-$L$8-$L$11)</f>
        <v>108.19999999999999</v>
      </c>
      <c r="F27" s="12">
        <f t="shared" si="11"/>
        <v>96.799999999999955</v>
      </c>
      <c r="G27" s="12">
        <f t="shared" si="11"/>
        <v>85.399999999999977</v>
      </c>
      <c r="H27" s="12">
        <f t="shared" si="11"/>
        <v>74</v>
      </c>
      <c r="I27" s="12">
        <f t="shared" si="11"/>
        <v>62.599999999999966</v>
      </c>
      <c r="J27" s="12">
        <f t="shared" si="11"/>
        <v>51.199999999999989</v>
      </c>
      <c r="K27" s="12">
        <f t="shared" si="11"/>
        <v>39.799999999999955</v>
      </c>
      <c r="L27" s="12">
        <f t="shared" si="11"/>
        <v>28.399999999999977</v>
      </c>
      <c r="M27" s="20">
        <f t="shared" si="11"/>
        <v>17</v>
      </c>
      <c r="N27" s="5"/>
      <c r="O27" s="28"/>
      <c r="Q27" s="35"/>
    </row>
    <row r="28" spans="1:17" x14ac:dyDescent="0.3">
      <c r="A28" s="33"/>
      <c r="C28" s="27"/>
      <c r="D28" s="44">
        <f t="shared" si="3"/>
        <v>0.13500000000000001</v>
      </c>
      <c r="E28" s="19">
        <f t="shared" ref="E28:M28" si="12">(($D$28*$F$9*(1-$F$10))-$F$8-$F$11)-((E17*$L$9*(1-$L$10))-$L$8-$L$11)</f>
        <v>124.19999999999999</v>
      </c>
      <c r="F28" s="12">
        <f t="shared" si="12"/>
        <v>112.79999999999995</v>
      </c>
      <c r="G28" s="12">
        <f t="shared" si="12"/>
        <v>101.39999999999998</v>
      </c>
      <c r="H28" s="12">
        <f t="shared" si="12"/>
        <v>90</v>
      </c>
      <c r="I28" s="12">
        <f t="shared" si="12"/>
        <v>78.599999999999966</v>
      </c>
      <c r="J28" s="12">
        <f t="shared" si="12"/>
        <v>67.199999999999989</v>
      </c>
      <c r="K28" s="12">
        <f t="shared" si="12"/>
        <v>55.799999999999955</v>
      </c>
      <c r="L28" s="12">
        <f t="shared" si="12"/>
        <v>44.399999999999977</v>
      </c>
      <c r="M28" s="20">
        <f t="shared" si="12"/>
        <v>33</v>
      </c>
      <c r="N28" s="5"/>
      <c r="O28" s="28"/>
      <c r="Q28" s="35"/>
    </row>
    <row r="29" spans="1:17" x14ac:dyDescent="0.3">
      <c r="A29" s="33"/>
      <c r="C29" s="27"/>
      <c r="D29" s="44">
        <f t="shared" si="3"/>
        <v>0.13750000000000001</v>
      </c>
      <c r="E29" s="19">
        <f t="shared" ref="E29:M29" si="13">(($D$29*$F$9*(1-$F$10))-$F$8-$F$11)-((E17*$L$9*(1-$L$10))-$L$8-$L$11)</f>
        <v>140.19999999999999</v>
      </c>
      <c r="F29" s="12">
        <f t="shared" si="13"/>
        <v>128.79999999999995</v>
      </c>
      <c r="G29" s="12">
        <f t="shared" si="13"/>
        <v>117.39999999999998</v>
      </c>
      <c r="H29" s="12">
        <f t="shared" si="13"/>
        <v>106</v>
      </c>
      <c r="I29" s="12">
        <f t="shared" si="13"/>
        <v>94.599999999999966</v>
      </c>
      <c r="J29" s="12">
        <f t="shared" si="13"/>
        <v>83.199999999999989</v>
      </c>
      <c r="K29" s="12">
        <f t="shared" si="13"/>
        <v>71.799999999999955</v>
      </c>
      <c r="L29" s="12">
        <f t="shared" si="13"/>
        <v>60.399999999999977</v>
      </c>
      <c r="M29" s="20">
        <f t="shared" si="13"/>
        <v>49</v>
      </c>
      <c r="N29" s="5"/>
      <c r="O29" s="28"/>
      <c r="Q29" s="35"/>
    </row>
    <row r="30" spans="1:17" x14ac:dyDescent="0.3">
      <c r="A30" s="33"/>
      <c r="C30" s="27"/>
      <c r="D30" s="44">
        <f t="shared" si="3"/>
        <v>0.14000000000000001</v>
      </c>
      <c r="E30" s="19">
        <f t="shared" ref="E30:M30" si="14">(($D$30*$F$9*(1-$F$10))-$F$8-$F$11)-((E17*$L$9*(1-$L$10))-$L$8-$L$11)</f>
        <v>156.19999999999999</v>
      </c>
      <c r="F30" s="12">
        <f t="shared" si="14"/>
        <v>144.79999999999995</v>
      </c>
      <c r="G30" s="12">
        <f t="shared" si="14"/>
        <v>133.39999999999998</v>
      </c>
      <c r="H30" s="12">
        <f t="shared" si="14"/>
        <v>122</v>
      </c>
      <c r="I30" s="12">
        <f t="shared" si="14"/>
        <v>110.59999999999997</v>
      </c>
      <c r="J30" s="12">
        <f t="shared" si="14"/>
        <v>99.199999999999989</v>
      </c>
      <c r="K30" s="12">
        <f t="shared" si="14"/>
        <v>87.799999999999955</v>
      </c>
      <c r="L30" s="12">
        <f t="shared" si="14"/>
        <v>76.399999999999977</v>
      </c>
      <c r="M30" s="20">
        <f t="shared" si="14"/>
        <v>65</v>
      </c>
      <c r="N30" s="5"/>
      <c r="O30" s="28"/>
      <c r="Q30" s="35"/>
    </row>
    <row r="31" spans="1:17" x14ac:dyDescent="0.3">
      <c r="A31" s="33"/>
      <c r="C31" s="27"/>
      <c r="D31" s="44">
        <f t="shared" si="3"/>
        <v>0.14250000000000002</v>
      </c>
      <c r="E31" s="19">
        <f t="shared" ref="E31:M31" si="15">(($D$31*$F$9*(1-$F$10))-$F$8-$F$11)-((E17*$L$9*(1-$L$10))-$L$8-$L$11)</f>
        <v>172.20000000000022</v>
      </c>
      <c r="F31" s="12">
        <f t="shared" si="15"/>
        <v>160.80000000000018</v>
      </c>
      <c r="G31" s="12">
        <f t="shared" si="15"/>
        <v>149.4000000000002</v>
      </c>
      <c r="H31" s="12">
        <f t="shared" si="15"/>
        <v>138.00000000000023</v>
      </c>
      <c r="I31" s="12">
        <f t="shared" si="15"/>
        <v>126.60000000000019</v>
      </c>
      <c r="J31" s="12">
        <f t="shared" si="15"/>
        <v>115.20000000000022</v>
      </c>
      <c r="K31" s="12">
        <f t="shared" si="15"/>
        <v>103.80000000000018</v>
      </c>
      <c r="L31" s="12">
        <f t="shared" si="15"/>
        <v>92.400000000000205</v>
      </c>
      <c r="M31" s="20">
        <f t="shared" si="15"/>
        <v>81.000000000000227</v>
      </c>
      <c r="N31" s="5"/>
      <c r="O31" s="28"/>
      <c r="Q31" s="35"/>
    </row>
    <row r="32" spans="1:17" x14ac:dyDescent="0.3">
      <c r="A32" s="33"/>
      <c r="C32" s="27"/>
      <c r="D32" s="44">
        <f t="shared" si="3"/>
        <v>0.14500000000000002</v>
      </c>
      <c r="E32" s="19">
        <f t="shared" ref="E32:M32" si="16">(($D$32*$F$9*(1-$F$10))-$F$8-$F$11)-((E17*$L$9*(1-$L$10))-$L$8-$L$11)</f>
        <v>188.20000000000022</v>
      </c>
      <c r="F32" s="12">
        <f t="shared" si="16"/>
        <v>176.80000000000018</v>
      </c>
      <c r="G32" s="12">
        <f t="shared" si="16"/>
        <v>165.4000000000002</v>
      </c>
      <c r="H32" s="12">
        <f t="shared" si="16"/>
        <v>154.00000000000023</v>
      </c>
      <c r="I32" s="12">
        <f t="shared" si="16"/>
        <v>142.60000000000019</v>
      </c>
      <c r="J32" s="12">
        <f t="shared" si="16"/>
        <v>131.20000000000022</v>
      </c>
      <c r="K32" s="12">
        <f t="shared" si="16"/>
        <v>119.80000000000018</v>
      </c>
      <c r="L32" s="12">
        <f t="shared" si="16"/>
        <v>108.4000000000002</v>
      </c>
      <c r="M32" s="20">
        <f t="shared" si="16"/>
        <v>97.000000000000227</v>
      </c>
      <c r="N32" s="5"/>
      <c r="O32" s="28"/>
      <c r="Q32" s="35"/>
    </row>
    <row r="33" spans="1:17" ht="19.5" thickBot="1" x14ac:dyDescent="0.35">
      <c r="A33" s="33"/>
      <c r="C33" s="27"/>
      <c r="D33" s="44">
        <f t="shared" si="3"/>
        <v>0.14750000000000002</v>
      </c>
      <c r="E33" s="21">
        <f t="shared" ref="E33:M33" si="17">(($D$33*$F$9*(1-$F$10))-$F$8-$F$11)-((E17*$L$9*(1-$L$10))-$L$8-$L$11)</f>
        <v>204.20000000000022</v>
      </c>
      <c r="F33" s="22">
        <f t="shared" si="17"/>
        <v>192.80000000000018</v>
      </c>
      <c r="G33" s="22">
        <f t="shared" si="17"/>
        <v>181.4000000000002</v>
      </c>
      <c r="H33" s="22">
        <f t="shared" si="17"/>
        <v>170.00000000000023</v>
      </c>
      <c r="I33" s="22">
        <f t="shared" si="17"/>
        <v>158.60000000000019</v>
      </c>
      <c r="J33" s="22">
        <f t="shared" si="17"/>
        <v>147.20000000000022</v>
      </c>
      <c r="K33" s="22">
        <f t="shared" si="17"/>
        <v>135.80000000000018</v>
      </c>
      <c r="L33" s="22">
        <f t="shared" si="17"/>
        <v>124.4000000000002</v>
      </c>
      <c r="M33" s="23">
        <f t="shared" si="17"/>
        <v>113.00000000000023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19</v>
      </c>
      <c r="Q36" s="35"/>
    </row>
    <row r="37" spans="1:17" x14ac:dyDescent="0.3">
      <c r="A37" s="33"/>
      <c r="C37" s="37" t="s">
        <v>20</v>
      </c>
      <c r="Q37" s="35"/>
    </row>
    <row r="38" spans="1:17" x14ac:dyDescent="0.3">
      <c r="A38" s="33"/>
      <c r="C38" s="37" t="s">
        <v>21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Rice vs. Corn 1</vt:lpstr>
      <vt:lpstr>Rice vs. Corn 2</vt:lpstr>
      <vt:lpstr>Rice vs. Soybeans 1</vt:lpstr>
      <vt:lpstr>Rice vs. Soybeans 2</vt:lpstr>
      <vt:lpstr>'Rice vs. Corn 1'!Print_Area</vt:lpstr>
      <vt:lpstr>'Rice vs. Corn 2'!Print_Area</vt:lpstr>
      <vt:lpstr>'Rice vs. Soybeans 1'!Print_Area</vt:lpstr>
      <vt:lpstr>'Rice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Michael A Deliberto</cp:lastModifiedBy>
  <cp:lastPrinted>2020-03-04T15:48:22Z</cp:lastPrinted>
  <dcterms:created xsi:type="dcterms:W3CDTF">2012-04-19T17:26:15Z</dcterms:created>
  <dcterms:modified xsi:type="dcterms:W3CDTF">2020-11-25T15:50:50Z</dcterms:modified>
</cp:coreProperties>
</file>