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Key Back Up Sept 26 2017\APH Sugarcane Crop Insurance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1" l="1"/>
  <c r="H47" i="1"/>
  <c r="E49" i="1" l="1"/>
  <c r="B49" i="1"/>
  <c r="H30" i="1"/>
  <c r="E30" i="1"/>
  <c r="B30" i="1"/>
  <c r="H11" i="1"/>
  <c r="E11" i="1"/>
  <c r="H49" i="1" s="1"/>
  <c r="E47" i="1"/>
  <c r="B47" i="1"/>
  <c r="H28" i="1"/>
  <c r="E28" i="1"/>
  <c r="B28" i="1"/>
  <c r="H9" i="1"/>
  <c r="E9" i="1"/>
  <c r="E46" i="1"/>
  <c r="B46" i="1"/>
  <c r="H27" i="1"/>
  <c r="E27" i="1"/>
  <c r="B27" i="1"/>
  <c r="H8" i="1"/>
  <c r="E8" i="1"/>
  <c r="H46" i="1" s="1"/>
  <c r="E45" i="1"/>
  <c r="B45" i="1"/>
  <c r="H26" i="1"/>
  <c r="E26" i="1"/>
  <c r="B26" i="1"/>
  <c r="H7" i="1"/>
  <c r="E7" i="1"/>
  <c r="H45" i="1" s="1"/>
  <c r="E43" i="1"/>
  <c r="B43" i="1"/>
  <c r="H24" i="1"/>
  <c r="E24" i="1"/>
  <c r="H5" i="1"/>
  <c r="E5" i="1"/>
  <c r="H43" i="1" s="1"/>
  <c r="H52" i="1" s="1"/>
  <c r="B24" i="1"/>
  <c r="B14" i="1"/>
  <c r="B15" i="1" s="1"/>
  <c r="H53" i="1" l="1"/>
  <c r="H54" i="1" s="1"/>
  <c r="H48" i="1"/>
  <c r="H55" i="1" s="1"/>
  <c r="E48" i="1"/>
  <c r="E55" i="1" s="1"/>
  <c r="B48" i="1"/>
  <c r="B55" i="1" s="1"/>
  <c r="H29" i="1"/>
  <c r="H36" i="1" s="1"/>
  <c r="E29" i="1"/>
  <c r="E36" i="1" s="1"/>
  <c r="B29" i="1"/>
  <c r="B36" i="1" s="1"/>
  <c r="H10" i="1"/>
  <c r="H17" i="1" s="1"/>
  <c r="E10" i="1"/>
  <c r="E17" i="1" s="1"/>
  <c r="B17" i="1"/>
  <c r="E52" i="1"/>
  <c r="E53" i="1" s="1"/>
  <c r="E54" i="1" s="1"/>
  <c r="B52" i="1"/>
  <c r="B53" i="1" s="1"/>
  <c r="B54" i="1" s="1"/>
  <c r="H14" i="1"/>
  <c r="H15" i="1" s="1"/>
  <c r="H16" i="1" s="1"/>
  <c r="B16" i="1"/>
  <c r="H33" i="1"/>
  <c r="H34" i="1" s="1"/>
  <c r="H35" i="1" s="1"/>
  <c r="E33" i="1"/>
  <c r="E34" i="1" s="1"/>
  <c r="E35" i="1" s="1"/>
  <c r="B33" i="1"/>
  <c r="B34" i="1" s="1"/>
  <c r="B35" i="1" s="1"/>
  <c r="E14" i="1"/>
  <c r="E15" i="1" s="1"/>
  <c r="E16" i="1" s="1"/>
  <c r="H56" i="1" l="1"/>
  <c r="H58" i="1" s="1"/>
  <c r="H59" i="1" s="1"/>
  <c r="H57" i="1" s="1"/>
  <c r="B56" i="1"/>
  <c r="B58" i="1" s="1"/>
  <c r="B59" i="1" s="1"/>
  <c r="B57" i="1" s="1"/>
  <c r="E56" i="1"/>
  <c r="E58" i="1" s="1"/>
  <c r="E59" i="1" s="1"/>
  <c r="E57" i="1" s="1"/>
  <c r="B18" i="1"/>
  <c r="B20" i="1" s="1"/>
  <c r="B21" i="1" s="1"/>
  <c r="B19" i="1" s="1"/>
  <c r="H37" i="1"/>
  <c r="H39" i="1" s="1"/>
  <c r="H40" i="1" s="1"/>
  <c r="H38" i="1" s="1"/>
  <c r="E37" i="1"/>
  <c r="E39" i="1" s="1"/>
  <c r="E40" i="1" s="1"/>
  <c r="E38" i="1" s="1"/>
  <c r="B37" i="1"/>
  <c r="B39" i="1" s="1"/>
  <c r="B40" i="1" s="1"/>
  <c r="B38" i="1" s="1"/>
  <c r="H18" i="1"/>
  <c r="H20" i="1" s="1"/>
  <c r="H21" i="1" s="1"/>
  <c r="H19" i="1" s="1"/>
  <c r="E18" i="1"/>
  <c r="E20" i="1" s="1"/>
  <c r="E21" i="1" s="1"/>
  <c r="E19" i="1" s="1"/>
</calcChain>
</file>

<file path=xl/sharedStrings.xml><?xml version="1.0" encoding="utf-8"?>
<sst xmlns="http://schemas.openxmlformats.org/spreadsheetml/2006/main" count="157" uniqueCount="32">
  <si>
    <t>Coverage level</t>
  </si>
  <si>
    <t>Insured acres</t>
  </si>
  <si>
    <t>Share of production (GRW)</t>
  </si>
  <si>
    <t xml:space="preserve">Calculating an indemnity </t>
  </si>
  <si>
    <t>Value of production guarantee</t>
  </si>
  <si>
    <t>Value of production shortfall</t>
  </si>
  <si>
    <t xml:space="preserve">Indemnity received for tract </t>
  </si>
  <si>
    <t>Approved yield per acre (pounds)</t>
  </si>
  <si>
    <t>Production guarantee per acre (pounds)</t>
  </si>
  <si>
    <t>Production guarantee for entire tract (pounds)</t>
  </si>
  <si>
    <t>Policy Parameters Coverage at 50%</t>
  </si>
  <si>
    <t>Policy Parameters Coverage at 55%</t>
  </si>
  <si>
    <t>Policy Parameters Coverage at 60%</t>
  </si>
  <si>
    <t>Policy Parameters Coverage at 65%</t>
  </si>
  <si>
    <t>Policy Parameters Coverage at 70%</t>
  </si>
  <si>
    <t>Policy Parameters Coverage at 75%</t>
  </si>
  <si>
    <t>Policy Parameters Coverage at 80%</t>
  </si>
  <si>
    <t>Policy Parameters Coverage at 85%</t>
  </si>
  <si>
    <r>
      <t xml:space="preserve">Sugarcane APH Crop Insurance -- Values in </t>
    </r>
    <r>
      <rPr>
        <b/>
        <sz val="11"/>
        <color rgb="FF0070C0"/>
        <rFont val="Calibri"/>
        <family val="2"/>
        <scheme val="minor"/>
      </rPr>
      <t>blue</t>
    </r>
    <r>
      <rPr>
        <b/>
        <sz val="11"/>
        <color theme="1"/>
        <rFont val="Calibri"/>
        <family val="2"/>
        <scheme val="minor"/>
      </rPr>
      <t xml:space="preserve"> can be changed in the policy parameter section. All coverage levels (in </t>
    </r>
    <r>
      <rPr>
        <b/>
        <sz val="11"/>
        <color rgb="FFFF0000"/>
        <rFont val="Calibri"/>
        <family val="2"/>
        <scheme val="minor"/>
      </rPr>
      <t>red</t>
    </r>
    <r>
      <rPr>
        <b/>
        <sz val="11"/>
        <color theme="1"/>
        <rFont val="Calibri"/>
        <family val="2"/>
        <scheme val="minor"/>
      </rPr>
      <t xml:space="preserve">) will reflect producer-specified values for comparison in policy mechanics. </t>
    </r>
  </si>
  <si>
    <t xml:space="preserve">Policy illustrations are presented for educational purposes only and do not reflect a specific sugarcane farm in a particular parish. </t>
  </si>
  <si>
    <t>Actual Production to count (pounds)</t>
  </si>
  <si>
    <t>Actual production (pounds)</t>
  </si>
  <si>
    <t>Value of production to count</t>
  </si>
  <si>
    <t>production shortfall (if any)?</t>
  </si>
  <si>
    <t>Actual production to count (pounds)</t>
  </si>
  <si>
    <t>If no shortfall, what is the indemnity yield (per acre) threshold?</t>
  </si>
  <si>
    <t xml:space="preserve">The policy premium is not included in these examples. Consultation should be sought from a crop insurance agent regarding the premium costs in a particular parish. </t>
  </si>
  <si>
    <t>Policy Parameters Coverage at the CAT Level</t>
  </si>
  <si>
    <t>Coverage level for CAT policy</t>
  </si>
  <si>
    <t xml:space="preserve">Examples prepared by: Dr. Michael Deliberto, Department of Agricultural Economics and Agribusiness, Louisiana State University Agricultural Center. Office phone: 225-578-7267. Email: mdeliberto@agcenter.lsu.edu  </t>
  </si>
  <si>
    <t>USDA RMA Price election ($ per pound)</t>
  </si>
  <si>
    <t>USDA RMA CAT Price election ($ per pound)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</si>
</sst>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$&quot;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Border="1" applyAlignment="1" applyProtection="1">
      <alignment horizontal="center"/>
      <protection locked="0"/>
    </xf>
    <xf numFmtId="165" fontId="4" fillId="0" borderId="0" xfId="0" applyNumberFormat="1" applyFont="1" applyBorder="1" applyAlignment="1" applyProtection="1">
      <alignment horizontal="center"/>
      <protection locked="0"/>
    </xf>
    <xf numFmtId="9" fontId="4" fillId="0" borderId="0" xfId="1" applyFont="1" applyBorder="1" applyAlignment="1" applyProtection="1">
      <alignment horizontal="center"/>
      <protection locked="0"/>
    </xf>
    <xf numFmtId="0" fontId="2" fillId="0" borderId="1" xfId="0" applyFont="1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0" xfId="0" applyProtection="1"/>
    <xf numFmtId="0" fontId="8" fillId="0" borderId="4" xfId="0" applyFont="1" applyBorder="1" applyProtection="1"/>
    <xf numFmtId="0" fontId="0" fillId="0" borderId="0" xfId="0" applyBorder="1" applyProtection="1"/>
    <xf numFmtId="0" fontId="0" fillId="0" borderId="5" xfId="0" applyBorder="1" applyProtection="1"/>
    <xf numFmtId="0" fontId="0" fillId="2" borderId="4" xfId="0" applyFill="1" applyBorder="1" applyProtection="1"/>
    <xf numFmtId="0" fontId="0" fillId="2" borderId="0" xfId="0" applyFill="1" applyBorder="1" applyProtection="1"/>
    <xf numFmtId="0" fontId="0" fillId="2" borderId="5" xfId="0" applyFill="1" applyBorder="1" applyProtection="1"/>
    <xf numFmtId="0" fontId="7" fillId="0" borderId="4" xfId="0" applyFont="1" applyBorder="1" applyProtection="1"/>
    <xf numFmtId="0" fontId="0" fillId="0" borderId="0" xfId="0" applyFill="1" applyBorder="1" applyProtection="1"/>
    <xf numFmtId="0" fontId="7" fillId="0" borderId="0" xfId="0" applyFont="1" applyBorder="1" applyProtection="1"/>
    <xf numFmtId="0" fontId="0" fillId="0" borderId="4" xfId="0" applyBorder="1" applyProtection="1"/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9" fontId="3" fillId="0" borderId="0" xfId="1" applyFont="1" applyBorder="1" applyAlignment="1" applyProtection="1">
      <alignment horizontal="center"/>
    </xf>
    <xf numFmtId="9" fontId="3" fillId="0" borderId="5" xfId="1" applyFont="1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165" fontId="0" fillId="0" borderId="5" xfId="0" applyNumberFormat="1" applyBorder="1" applyAlignment="1" applyProtection="1">
      <alignment horizontal="center"/>
    </xf>
    <xf numFmtId="3" fontId="0" fillId="0" borderId="0" xfId="0" applyNumberFormat="1" applyBorder="1" applyAlignment="1" applyProtection="1">
      <alignment horizontal="center"/>
    </xf>
    <xf numFmtId="3" fontId="0" fillId="0" borderId="5" xfId="0" applyNumberFormat="1" applyBorder="1" applyAlignment="1" applyProtection="1">
      <alignment horizontal="center"/>
    </xf>
    <xf numFmtId="9" fontId="0" fillId="0" borderId="0" xfId="1" applyFont="1" applyBorder="1" applyAlignment="1" applyProtection="1">
      <alignment horizontal="center"/>
    </xf>
    <xf numFmtId="9" fontId="0" fillId="0" borderId="5" xfId="1" applyFont="1" applyBorder="1" applyAlignment="1" applyProtection="1">
      <alignment horizontal="center"/>
    </xf>
    <xf numFmtId="0" fontId="2" fillId="0" borderId="4" xfId="0" applyFont="1" applyBorder="1" applyProtection="1"/>
    <xf numFmtId="0" fontId="2" fillId="0" borderId="0" xfId="0" applyFont="1" applyBorder="1" applyProtection="1"/>
    <xf numFmtId="164" fontId="0" fillId="0" borderId="0" xfId="0" applyNumberFormat="1" applyProtection="1"/>
    <xf numFmtId="164" fontId="0" fillId="0" borderId="0" xfId="0" applyNumberFormat="1" applyBorder="1" applyAlignment="1" applyProtection="1">
      <alignment horizontal="center"/>
    </xf>
    <xf numFmtId="164" fontId="0" fillId="0" borderId="5" xfId="0" applyNumberFormat="1" applyBorder="1" applyAlignment="1" applyProtection="1">
      <alignment horizontal="center"/>
    </xf>
    <xf numFmtId="0" fontId="8" fillId="0" borderId="4" xfId="0" applyFont="1" applyFill="1" applyBorder="1" applyProtection="1"/>
    <xf numFmtId="0" fontId="0" fillId="0" borderId="6" xfId="0" applyFill="1" applyBorder="1" applyProtection="1"/>
    <xf numFmtId="0" fontId="0" fillId="0" borderId="7" xfId="0" applyBorder="1" applyProtection="1"/>
    <xf numFmtId="0" fontId="0" fillId="0" borderId="8" xfId="0" applyBorder="1" applyProtection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zoomScaleNormal="100" workbookViewId="0">
      <selection activeCell="B5" sqref="B5"/>
    </sheetView>
  </sheetViews>
  <sheetFormatPr defaultColWidth="8.90625" defaultRowHeight="14.5" x14ac:dyDescent="0.35"/>
  <cols>
    <col min="1" max="1" width="57.453125" style="7" customWidth="1"/>
    <col min="2" max="2" width="16" style="7" customWidth="1"/>
    <col min="3" max="3" width="8.90625" style="7"/>
    <col min="4" max="4" width="57.453125" style="7" customWidth="1"/>
    <col min="5" max="5" width="16" style="7" customWidth="1"/>
    <col min="6" max="6" width="8.90625" style="7"/>
    <col min="7" max="7" width="57.453125" style="7" customWidth="1"/>
    <col min="8" max="8" width="16" style="7" customWidth="1"/>
    <col min="9" max="9" width="8.90625" style="7"/>
    <col min="10" max="10" width="10.54296875" style="7" customWidth="1"/>
    <col min="11" max="16384" width="8.90625" style="7"/>
  </cols>
  <sheetData>
    <row r="1" spans="1:10" x14ac:dyDescent="0.35">
      <c r="A1" s="4" t="s">
        <v>18</v>
      </c>
      <c r="B1" s="5"/>
      <c r="C1" s="5"/>
      <c r="D1" s="5"/>
      <c r="E1" s="5"/>
      <c r="F1" s="5"/>
      <c r="G1" s="5"/>
      <c r="H1" s="6"/>
    </row>
    <row r="2" spans="1:10" x14ac:dyDescent="0.35">
      <c r="A2" s="8" t="s">
        <v>26</v>
      </c>
      <c r="B2" s="9"/>
      <c r="C2" s="9"/>
      <c r="D2" s="9"/>
      <c r="E2" s="9"/>
      <c r="F2" s="9"/>
      <c r="G2" s="9"/>
      <c r="H2" s="10"/>
    </row>
    <row r="3" spans="1:10" x14ac:dyDescent="0.35">
      <c r="A3" s="11"/>
      <c r="B3" s="12"/>
      <c r="C3" s="12"/>
      <c r="D3" s="12"/>
      <c r="E3" s="12"/>
      <c r="F3" s="12"/>
      <c r="G3" s="12"/>
      <c r="H3" s="13"/>
    </row>
    <row r="4" spans="1:10" x14ac:dyDescent="0.35">
      <c r="A4" s="14" t="s">
        <v>10</v>
      </c>
      <c r="B4" s="9"/>
      <c r="C4" s="15"/>
      <c r="D4" s="16" t="s">
        <v>11</v>
      </c>
      <c r="E4" s="9"/>
      <c r="F4" s="15"/>
      <c r="G4" s="16" t="s">
        <v>12</v>
      </c>
      <c r="H4" s="10"/>
    </row>
    <row r="5" spans="1:10" x14ac:dyDescent="0.35">
      <c r="A5" s="17" t="s">
        <v>7</v>
      </c>
      <c r="B5" s="1">
        <v>6000</v>
      </c>
      <c r="C5" s="15"/>
      <c r="D5" s="9" t="s">
        <v>7</v>
      </c>
      <c r="E5" s="18">
        <f>B5</f>
        <v>6000</v>
      </c>
      <c r="F5" s="15"/>
      <c r="G5" s="9" t="s">
        <v>7</v>
      </c>
      <c r="H5" s="19">
        <f>B5</f>
        <v>6000</v>
      </c>
    </row>
    <row r="6" spans="1:10" x14ac:dyDescent="0.35">
      <c r="A6" s="17" t="s">
        <v>0</v>
      </c>
      <c r="B6" s="20">
        <v>0.5</v>
      </c>
      <c r="C6" s="15"/>
      <c r="D6" s="9" t="s">
        <v>0</v>
      </c>
      <c r="E6" s="20">
        <v>0.55000000000000004</v>
      </c>
      <c r="F6" s="15"/>
      <c r="G6" s="9" t="s">
        <v>0</v>
      </c>
      <c r="H6" s="21">
        <v>0.6</v>
      </c>
    </row>
    <row r="7" spans="1:10" x14ac:dyDescent="0.35">
      <c r="A7" s="17" t="s">
        <v>1</v>
      </c>
      <c r="B7" s="1">
        <v>100</v>
      </c>
      <c r="C7" s="15"/>
      <c r="D7" s="9" t="s">
        <v>1</v>
      </c>
      <c r="E7" s="18">
        <f>B7</f>
        <v>100</v>
      </c>
      <c r="F7" s="15"/>
      <c r="G7" s="9" t="s">
        <v>1</v>
      </c>
      <c r="H7" s="19">
        <f>B7</f>
        <v>100</v>
      </c>
    </row>
    <row r="8" spans="1:10" x14ac:dyDescent="0.35">
      <c r="A8" s="17" t="s">
        <v>30</v>
      </c>
      <c r="B8" s="2">
        <v>0.13300000000000001</v>
      </c>
      <c r="C8" s="15"/>
      <c r="D8" s="17" t="s">
        <v>30</v>
      </c>
      <c r="E8" s="22">
        <f>B8</f>
        <v>0.13300000000000001</v>
      </c>
      <c r="F8" s="15"/>
      <c r="G8" s="17" t="s">
        <v>30</v>
      </c>
      <c r="H8" s="23">
        <f>B8</f>
        <v>0.13300000000000001</v>
      </c>
    </row>
    <row r="9" spans="1:10" x14ac:dyDescent="0.35">
      <c r="A9" s="17" t="s">
        <v>21</v>
      </c>
      <c r="B9" s="1">
        <v>3000</v>
      </c>
      <c r="C9" s="15"/>
      <c r="D9" s="9" t="s">
        <v>21</v>
      </c>
      <c r="E9" s="18">
        <f>B9</f>
        <v>3000</v>
      </c>
      <c r="F9" s="15"/>
      <c r="G9" s="9" t="s">
        <v>21</v>
      </c>
      <c r="H9" s="19">
        <f>B9</f>
        <v>3000</v>
      </c>
    </row>
    <row r="10" spans="1:10" x14ac:dyDescent="0.35">
      <c r="A10" s="17" t="s">
        <v>20</v>
      </c>
      <c r="B10" s="24">
        <f>B7*B9</f>
        <v>300000</v>
      </c>
      <c r="C10" s="15"/>
      <c r="D10" s="9" t="s">
        <v>20</v>
      </c>
      <c r="E10" s="24">
        <f>E7*E9</f>
        <v>300000</v>
      </c>
      <c r="F10" s="15"/>
      <c r="G10" s="9" t="s">
        <v>20</v>
      </c>
      <c r="H10" s="25">
        <f>H7*H9</f>
        <v>300000</v>
      </c>
    </row>
    <row r="11" spans="1:10" x14ac:dyDescent="0.35">
      <c r="A11" s="17" t="s">
        <v>2</v>
      </c>
      <c r="B11" s="3">
        <v>1</v>
      </c>
      <c r="C11" s="15"/>
      <c r="D11" s="9" t="s">
        <v>2</v>
      </c>
      <c r="E11" s="26">
        <f>B11</f>
        <v>1</v>
      </c>
      <c r="F11" s="15"/>
      <c r="G11" s="9" t="s">
        <v>2</v>
      </c>
      <c r="H11" s="27">
        <f>B11</f>
        <v>1</v>
      </c>
    </row>
    <row r="12" spans="1:10" x14ac:dyDescent="0.35">
      <c r="A12" s="17"/>
      <c r="B12" s="26"/>
      <c r="C12" s="15"/>
      <c r="D12" s="9"/>
      <c r="E12" s="26"/>
      <c r="F12" s="15"/>
      <c r="G12" s="9"/>
      <c r="H12" s="27"/>
    </row>
    <row r="13" spans="1:10" x14ac:dyDescent="0.35">
      <c r="A13" s="28" t="s">
        <v>3</v>
      </c>
      <c r="B13" s="18"/>
      <c r="C13" s="15"/>
      <c r="D13" s="29" t="s">
        <v>3</v>
      </c>
      <c r="E13" s="18"/>
      <c r="F13" s="15"/>
      <c r="G13" s="29" t="s">
        <v>3</v>
      </c>
      <c r="H13" s="19"/>
    </row>
    <row r="14" spans="1:10" x14ac:dyDescent="0.35">
      <c r="A14" s="17" t="s">
        <v>8</v>
      </c>
      <c r="B14" s="18">
        <f>B5*B6</f>
        <v>3000</v>
      </c>
      <c r="C14" s="15"/>
      <c r="D14" s="9" t="s">
        <v>8</v>
      </c>
      <c r="E14" s="18">
        <f>E5*E6</f>
        <v>3300.0000000000005</v>
      </c>
      <c r="F14" s="15"/>
      <c r="G14" s="9" t="s">
        <v>8</v>
      </c>
      <c r="H14" s="19">
        <f>H5*H6</f>
        <v>3600</v>
      </c>
    </row>
    <row r="15" spans="1:10" x14ac:dyDescent="0.35">
      <c r="A15" s="17" t="s">
        <v>9</v>
      </c>
      <c r="B15" s="18">
        <f>B7*B14</f>
        <v>300000</v>
      </c>
      <c r="C15" s="15"/>
      <c r="D15" s="9" t="s">
        <v>9</v>
      </c>
      <c r="E15" s="18">
        <f>E7*E14</f>
        <v>330000.00000000006</v>
      </c>
      <c r="F15" s="15"/>
      <c r="G15" s="9" t="s">
        <v>9</v>
      </c>
      <c r="H15" s="19">
        <f>H7*H14</f>
        <v>360000</v>
      </c>
      <c r="J15" s="30"/>
    </row>
    <row r="16" spans="1:10" x14ac:dyDescent="0.35">
      <c r="A16" s="17" t="s">
        <v>4</v>
      </c>
      <c r="B16" s="31">
        <f>B8*B15</f>
        <v>39900</v>
      </c>
      <c r="C16" s="15"/>
      <c r="D16" s="9" t="s">
        <v>4</v>
      </c>
      <c r="E16" s="31">
        <f>E8*E15</f>
        <v>43890.000000000007</v>
      </c>
      <c r="F16" s="15"/>
      <c r="G16" s="9" t="s">
        <v>4</v>
      </c>
      <c r="H16" s="32">
        <f>H8*H15</f>
        <v>47880</v>
      </c>
      <c r="J16" s="30"/>
    </row>
    <row r="17" spans="1:8" x14ac:dyDescent="0.35">
      <c r="A17" s="17" t="s">
        <v>22</v>
      </c>
      <c r="B17" s="31">
        <f>B8*B10</f>
        <v>39900</v>
      </c>
      <c r="C17" s="15"/>
      <c r="D17" s="9" t="s">
        <v>22</v>
      </c>
      <c r="E17" s="31">
        <f>E8*E10</f>
        <v>39900</v>
      </c>
      <c r="F17" s="15"/>
      <c r="G17" s="9" t="s">
        <v>22</v>
      </c>
      <c r="H17" s="32">
        <f>H8*H10</f>
        <v>39900</v>
      </c>
    </row>
    <row r="18" spans="1:8" x14ac:dyDescent="0.35">
      <c r="A18" s="17" t="s">
        <v>23</v>
      </c>
      <c r="B18" s="18" t="str">
        <f>IF((B17&lt;B16),"Yes","No")</f>
        <v>No</v>
      </c>
      <c r="C18" s="15"/>
      <c r="D18" s="9" t="s">
        <v>23</v>
      </c>
      <c r="E18" s="18" t="str">
        <f>IF((E17&lt;E16),"Yes","No")</f>
        <v>Yes</v>
      </c>
      <c r="F18" s="15"/>
      <c r="G18" s="9" t="s">
        <v>23</v>
      </c>
      <c r="H18" s="19" t="str">
        <f>IF((H17&lt;H16),"Yes","No")</f>
        <v>Yes</v>
      </c>
    </row>
    <row r="19" spans="1:8" x14ac:dyDescent="0.35">
      <c r="A19" s="17" t="s">
        <v>25</v>
      </c>
      <c r="B19" s="18">
        <f>IF((B21&lt;=0),((B16/B8)/B7),"Threshold Met")</f>
        <v>3000</v>
      </c>
      <c r="C19" s="15"/>
      <c r="D19" s="9" t="s">
        <v>25</v>
      </c>
      <c r="E19" s="18" t="str">
        <f>IF((E21&lt;=0),((E16/E8)/E7),"Threshold Met")</f>
        <v>Threshold Met</v>
      </c>
      <c r="F19" s="15"/>
      <c r="G19" s="9" t="s">
        <v>25</v>
      </c>
      <c r="H19" s="19" t="str">
        <f>IF((H21&lt;=0),((H16/H8)/H7),"Threshold Met")</f>
        <v>Threshold Met</v>
      </c>
    </row>
    <row r="20" spans="1:8" x14ac:dyDescent="0.35">
      <c r="A20" s="17" t="s">
        <v>5</v>
      </c>
      <c r="B20" s="31">
        <f>IF((B18="Yes"),(B16-B17),0)</f>
        <v>0</v>
      </c>
      <c r="C20" s="15"/>
      <c r="D20" s="9" t="s">
        <v>5</v>
      </c>
      <c r="E20" s="31">
        <f>IF((E18="Yes"),(E16-E17),0)</f>
        <v>3990.0000000000073</v>
      </c>
      <c r="F20" s="15"/>
      <c r="G20" s="9" t="s">
        <v>5</v>
      </c>
      <c r="H20" s="32">
        <f>IF((H18="Yes"),(H16-H17),0)</f>
        <v>7980</v>
      </c>
    </row>
    <row r="21" spans="1:8" x14ac:dyDescent="0.35">
      <c r="A21" s="17" t="s">
        <v>6</v>
      </c>
      <c r="B21" s="31">
        <f>IF((B20&gt;0),(B20*B11),0)</f>
        <v>0</v>
      </c>
      <c r="C21" s="15"/>
      <c r="D21" s="9" t="s">
        <v>6</v>
      </c>
      <c r="E21" s="31">
        <f>IF((E20&gt;0),(E20*E11),0)</f>
        <v>3990.0000000000073</v>
      </c>
      <c r="F21" s="15"/>
      <c r="G21" s="9" t="s">
        <v>6</v>
      </c>
      <c r="H21" s="32">
        <f>IF((H20&gt;0),(H20*H11),0)</f>
        <v>7980</v>
      </c>
    </row>
    <row r="22" spans="1:8" x14ac:dyDescent="0.35">
      <c r="A22" s="11"/>
      <c r="B22" s="12"/>
      <c r="C22" s="12"/>
      <c r="D22" s="12"/>
      <c r="E22" s="12"/>
      <c r="F22" s="12"/>
      <c r="G22" s="12"/>
      <c r="H22" s="13"/>
    </row>
    <row r="23" spans="1:8" x14ac:dyDescent="0.35">
      <c r="A23" s="14" t="s">
        <v>13</v>
      </c>
      <c r="B23" s="9"/>
      <c r="C23" s="15"/>
      <c r="D23" s="16" t="s">
        <v>14</v>
      </c>
      <c r="E23" s="9"/>
      <c r="F23" s="15"/>
      <c r="G23" s="16" t="s">
        <v>15</v>
      </c>
      <c r="H23" s="10"/>
    </row>
    <row r="24" spans="1:8" x14ac:dyDescent="0.35">
      <c r="A24" s="17" t="s">
        <v>7</v>
      </c>
      <c r="B24" s="18">
        <f>B5</f>
        <v>6000</v>
      </c>
      <c r="C24" s="15"/>
      <c r="D24" s="9" t="s">
        <v>7</v>
      </c>
      <c r="E24" s="18">
        <f>B5</f>
        <v>6000</v>
      </c>
      <c r="F24" s="15"/>
      <c r="G24" s="9" t="s">
        <v>7</v>
      </c>
      <c r="H24" s="19">
        <f>B5</f>
        <v>6000</v>
      </c>
    </row>
    <row r="25" spans="1:8" x14ac:dyDescent="0.35">
      <c r="A25" s="17" t="s">
        <v>0</v>
      </c>
      <c r="B25" s="20">
        <v>0.65</v>
      </c>
      <c r="C25" s="15"/>
      <c r="D25" s="9" t="s">
        <v>0</v>
      </c>
      <c r="E25" s="20">
        <v>0.7</v>
      </c>
      <c r="F25" s="15"/>
      <c r="G25" s="9" t="s">
        <v>0</v>
      </c>
      <c r="H25" s="21">
        <v>0.75</v>
      </c>
    </row>
    <row r="26" spans="1:8" x14ac:dyDescent="0.35">
      <c r="A26" s="17" t="s">
        <v>1</v>
      </c>
      <c r="B26" s="18">
        <f>B7</f>
        <v>100</v>
      </c>
      <c r="C26" s="15"/>
      <c r="D26" s="9" t="s">
        <v>1</v>
      </c>
      <c r="E26" s="18">
        <f>B7</f>
        <v>100</v>
      </c>
      <c r="F26" s="15"/>
      <c r="G26" s="9" t="s">
        <v>1</v>
      </c>
      <c r="H26" s="19">
        <f>B7</f>
        <v>100</v>
      </c>
    </row>
    <row r="27" spans="1:8" x14ac:dyDescent="0.35">
      <c r="A27" s="17" t="s">
        <v>30</v>
      </c>
      <c r="B27" s="22">
        <f>B8</f>
        <v>0.13300000000000001</v>
      </c>
      <c r="C27" s="15"/>
      <c r="D27" s="17" t="s">
        <v>30</v>
      </c>
      <c r="E27" s="22">
        <f>B8</f>
        <v>0.13300000000000001</v>
      </c>
      <c r="F27" s="15"/>
      <c r="G27" s="17" t="s">
        <v>30</v>
      </c>
      <c r="H27" s="23">
        <f>B8</f>
        <v>0.13300000000000001</v>
      </c>
    </row>
    <row r="28" spans="1:8" x14ac:dyDescent="0.35">
      <c r="A28" s="17" t="s">
        <v>21</v>
      </c>
      <c r="B28" s="18">
        <f>B9</f>
        <v>3000</v>
      </c>
      <c r="C28" s="15"/>
      <c r="D28" s="9" t="s">
        <v>21</v>
      </c>
      <c r="E28" s="18">
        <f>B9</f>
        <v>3000</v>
      </c>
      <c r="F28" s="15"/>
      <c r="G28" s="9" t="s">
        <v>21</v>
      </c>
      <c r="H28" s="19">
        <f>B9</f>
        <v>3000</v>
      </c>
    </row>
    <row r="29" spans="1:8" x14ac:dyDescent="0.35">
      <c r="A29" s="17" t="s">
        <v>24</v>
      </c>
      <c r="B29" s="24">
        <f>B26*B28</f>
        <v>300000</v>
      </c>
      <c r="C29" s="15"/>
      <c r="D29" s="9" t="s">
        <v>24</v>
      </c>
      <c r="E29" s="24">
        <f>E26*E28</f>
        <v>300000</v>
      </c>
      <c r="F29" s="15"/>
      <c r="G29" s="9" t="s">
        <v>24</v>
      </c>
      <c r="H29" s="25">
        <f>H26*H28</f>
        <v>300000</v>
      </c>
    </row>
    <row r="30" spans="1:8" x14ac:dyDescent="0.35">
      <c r="A30" s="17" t="s">
        <v>2</v>
      </c>
      <c r="B30" s="26">
        <f>B11</f>
        <v>1</v>
      </c>
      <c r="C30" s="15"/>
      <c r="D30" s="9" t="s">
        <v>2</v>
      </c>
      <c r="E30" s="26">
        <f>B11</f>
        <v>1</v>
      </c>
      <c r="F30" s="15"/>
      <c r="G30" s="9" t="s">
        <v>2</v>
      </c>
      <c r="H30" s="27">
        <f>B11</f>
        <v>1</v>
      </c>
    </row>
    <row r="31" spans="1:8" x14ac:dyDescent="0.35">
      <c r="A31" s="17"/>
      <c r="B31" s="26"/>
      <c r="C31" s="15"/>
      <c r="D31" s="9"/>
      <c r="E31" s="26"/>
      <c r="F31" s="15"/>
      <c r="G31" s="9"/>
      <c r="H31" s="27"/>
    </row>
    <row r="32" spans="1:8" x14ac:dyDescent="0.35">
      <c r="A32" s="28" t="s">
        <v>3</v>
      </c>
      <c r="B32" s="18"/>
      <c r="C32" s="15"/>
      <c r="D32" s="29" t="s">
        <v>3</v>
      </c>
      <c r="E32" s="18"/>
      <c r="F32" s="15"/>
      <c r="G32" s="29" t="s">
        <v>3</v>
      </c>
      <c r="H32" s="19"/>
    </row>
    <row r="33" spans="1:8" x14ac:dyDescent="0.35">
      <c r="A33" s="17" t="s">
        <v>8</v>
      </c>
      <c r="B33" s="18">
        <f>B24*B25</f>
        <v>3900</v>
      </c>
      <c r="C33" s="15"/>
      <c r="D33" s="9" t="s">
        <v>8</v>
      </c>
      <c r="E33" s="18">
        <f>E24*E25</f>
        <v>4200</v>
      </c>
      <c r="F33" s="15"/>
      <c r="G33" s="9" t="s">
        <v>8</v>
      </c>
      <c r="H33" s="19">
        <f>H24*H25</f>
        <v>4500</v>
      </c>
    </row>
    <row r="34" spans="1:8" x14ac:dyDescent="0.35">
      <c r="A34" s="17" t="s">
        <v>9</v>
      </c>
      <c r="B34" s="18">
        <f>B26*B33</f>
        <v>390000</v>
      </c>
      <c r="C34" s="15"/>
      <c r="D34" s="9" t="s">
        <v>9</v>
      </c>
      <c r="E34" s="18">
        <f>E26*E33</f>
        <v>420000</v>
      </c>
      <c r="F34" s="15"/>
      <c r="G34" s="9" t="s">
        <v>9</v>
      </c>
      <c r="H34" s="19">
        <f>H26*H33</f>
        <v>450000</v>
      </c>
    </row>
    <row r="35" spans="1:8" x14ac:dyDescent="0.35">
      <c r="A35" s="17" t="s">
        <v>4</v>
      </c>
      <c r="B35" s="31">
        <f>B27*B34</f>
        <v>51870</v>
      </c>
      <c r="C35" s="15"/>
      <c r="D35" s="9" t="s">
        <v>4</v>
      </c>
      <c r="E35" s="31">
        <f>E27*E34</f>
        <v>55860</v>
      </c>
      <c r="F35" s="15"/>
      <c r="G35" s="9" t="s">
        <v>4</v>
      </c>
      <c r="H35" s="32">
        <f>H27*H34</f>
        <v>59850</v>
      </c>
    </row>
    <row r="36" spans="1:8" x14ac:dyDescent="0.35">
      <c r="A36" s="17" t="s">
        <v>22</v>
      </c>
      <c r="B36" s="31">
        <f>B27*B29</f>
        <v>39900</v>
      </c>
      <c r="C36" s="15"/>
      <c r="D36" s="9" t="s">
        <v>22</v>
      </c>
      <c r="E36" s="31">
        <f>E27*E29</f>
        <v>39900</v>
      </c>
      <c r="F36" s="15"/>
      <c r="G36" s="9" t="s">
        <v>22</v>
      </c>
      <c r="H36" s="32">
        <f>H27*H29</f>
        <v>39900</v>
      </c>
    </row>
    <row r="37" spans="1:8" x14ac:dyDescent="0.35">
      <c r="A37" s="17" t="s">
        <v>23</v>
      </c>
      <c r="B37" s="18" t="str">
        <f>IF((B36&lt;B35),"Yes","No")</f>
        <v>Yes</v>
      </c>
      <c r="C37" s="15"/>
      <c r="D37" s="9" t="s">
        <v>23</v>
      </c>
      <c r="E37" s="18" t="str">
        <f>IF((E36&lt;E35),"Yes","No")</f>
        <v>Yes</v>
      </c>
      <c r="F37" s="15"/>
      <c r="G37" s="9" t="s">
        <v>23</v>
      </c>
      <c r="H37" s="19" t="str">
        <f>IF((H36&lt;H35),"Yes","No")</f>
        <v>Yes</v>
      </c>
    </row>
    <row r="38" spans="1:8" x14ac:dyDescent="0.35">
      <c r="A38" s="17" t="s">
        <v>25</v>
      </c>
      <c r="B38" s="18" t="str">
        <f>IF((B40&lt;=0),((B35/B27)/B26),"Threshold Met")</f>
        <v>Threshold Met</v>
      </c>
      <c r="C38" s="15"/>
      <c r="D38" s="9" t="s">
        <v>25</v>
      </c>
      <c r="E38" s="18" t="str">
        <f>IF((E40&lt;=0),((E35/E27)/E26),"Threshold Met")</f>
        <v>Threshold Met</v>
      </c>
      <c r="F38" s="15"/>
      <c r="G38" s="9" t="s">
        <v>25</v>
      </c>
      <c r="H38" s="19" t="str">
        <f>IF((H40&lt;=0),((H35/H27)/H26),"Threshold Met")</f>
        <v>Threshold Met</v>
      </c>
    </row>
    <row r="39" spans="1:8" x14ac:dyDescent="0.35">
      <c r="A39" s="17" t="s">
        <v>5</v>
      </c>
      <c r="B39" s="31">
        <f>IF((B37="Yes"),(B35-B36),0)</f>
        <v>11970</v>
      </c>
      <c r="C39" s="15"/>
      <c r="D39" s="9" t="s">
        <v>5</v>
      </c>
      <c r="E39" s="31">
        <f>IF((E37="Yes"),(E35-E36),0)</f>
        <v>15960</v>
      </c>
      <c r="F39" s="15"/>
      <c r="G39" s="9" t="s">
        <v>5</v>
      </c>
      <c r="H39" s="32">
        <f>IF((H37="Yes"),(H35-H36),0)</f>
        <v>19950</v>
      </c>
    </row>
    <row r="40" spans="1:8" x14ac:dyDescent="0.35">
      <c r="A40" s="17" t="s">
        <v>6</v>
      </c>
      <c r="B40" s="31">
        <f>IF((B39&gt;0),(B39*B30),0)</f>
        <v>11970</v>
      </c>
      <c r="C40" s="15"/>
      <c r="D40" s="9" t="s">
        <v>6</v>
      </c>
      <c r="E40" s="31">
        <f>IF((E39&gt;0),(E39*E30),0)</f>
        <v>15960</v>
      </c>
      <c r="F40" s="15"/>
      <c r="G40" s="9" t="s">
        <v>6</v>
      </c>
      <c r="H40" s="32">
        <f>IF((H39&gt;0),(H39*H30),0)</f>
        <v>19950</v>
      </c>
    </row>
    <row r="41" spans="1:8" x14ac:dyDescent="0.35">
      <c r="A41" s="11"/>
      <c r="B41" s="12"/>
      <c r="C41" s="12"/>
      <c r="D41" s="12"/>
      <c r="E41" s="12"/>
      <c r="F41" s="12"/>
      <c r="G41" s="12"/>
      <c r="H41" s="13"/>
    </row>
    <row r="42" spans="1:8" x14ac:dyDescent="0.35">
      <c r="A42" s="14" t="s">
        <v>16</v>
      </c>
      <c r="B42" s="9"/>
      <c r="C42" s="15"/>
      <c r="D42" s="16" t="s">
        <v>17</v>
      </c>
      <c r="E42" s="9"/>
      <c r="F42" s="15"/>
      <c r="G42" s="16" t="s">
        <v>27</v>
      </c>
      <c r="H42" s="10"/>
    </row>
    <row r="43" spans="1:8" x14ac:dyDescent="0.35">
      <c r="A43" s="17" t="s">
        <v>7</v>
      </c>
      <c r="B43" s="18">
        <f>B5</f>
        <v>6000</v>
      </c>
      <c r="C43" s="15"/>
      <c r="D43" s="9" t="s">
        <v>7</v>
      </c>
      <c r="E43" s="18">
        <f>B5</f>
        <v>6000</v>
      </c>
      <c r="F43" s="15"/>
      <c r="G43" s="9" t="s">
        <v>7</v>
      </c>
      <c r="H43" s="19">
        <f>E5</f>
        <v>6000</v>
      </c>
    </row>
    <row r="44" spans="1:8" x14ac:dyDescent="0.35">
      <c r="A44" s="17" t="s">
        <v>0</v>
      </c>
      <c r="B44" s="20">
        <v>0.8</v>
      </c>
      <c r="C44" s="15"/>
      <c r="D44" s="9" t="s">
        <v>0</v>
      </c>
      <c r="E44" s="20">
        <v>0.85</v>
      </c>
      <c r="F44" s="15"/>
      <c r="G44" s="9" t="s">
        <v>28</v>
      </c>
      <c r="H44" s="21">
        <v>0.5</v>
      </c>
    </row>
    <row r="45" spans="1:8" x14ac:dyDescent="0.35">
      <c r="A45" s="17" t="s">
        <v>1</v>
      </c>
      <c r="B45" s="18">
        <f>B7</f>
        <v>100</v>
      </c>
      <c r="C45" s="15"/>
      <c r="D45" s="9" t="s">
        <v>1</v>
      </c>
      <c r="E45" s="18">
        <f>B7</f>
        <v>100</v>
      </c>
      <c r="F45" s="15"/>
      <c r="G45" s="9" t="s">
        <v>1</v>
      </c>
      <c r="H45" s="19">
        <f>E7</f>
        <v>100</v>
      </c>
    </row>
    <row r="46" spans="1:8" x14ac:dyDescent="0.35">
      <c r="A46" s="17" t="s">
        <v>30</v>
      </c>
      <c r="B46" s="22">
        <f>B8</f>
        <v>0.13300000000000001</v>
      </c>
      <c r="C46" s="15"/>
      <c r="D46" s="17" t="s">
        <v>30</v>
      </c>
      <c r="E46" s="22">
        <f>B8</f>
        <v>0.13300000000000001</v>
      </c>
      <c r="F46" s="15"/>
      <c r="G46" s="9" t="s">
        <v>31</v>
      </c>
      <c r="H46" s="23">
        <f>E8*0.55</f>
        <v>7.3150000000000007E-2</v>
      </c>
    </row>
    <row r="47" spans="1:8" x14ac:dyDescent="0.35">
      <c r="A47" s="17" t="s">
        <v>21</v>
      </c>
      <c r="B47" s="18">
        <f>B9</f>
        <v>3000</v>
      </c>
      <c r="C47" s="15"/>
      <c r="D47" s="9" t="s">
        <v>21</v>
      </c>
      <c r="E47" s="18">
        <f>B9</f>
        <v>3000</v>
      </c>
      <c r="F47" s="15"/>
      <c r="G47" s="9" t="s">
        <v>21</v>
      </c>
      <c r="H47" s="19">
        <f>B9</f>
        <v>3000</v>
      </c>
    </row>
    <row r="48" spans="1:8" x14ac:dyDescent="0.35">
      <c r="A48" s="17" t="s">
        <v>24</v>
      </c>
      <c r="B48" s="24">
        <f>B45*B47</f>
        <v>300000</v>
      </c>
      <c r="C48" s="15"/>
      <c r="D48" s="9" t="s">
        <v>24</v>
      </c>
      <c r="E48" s="24">
        <f>E45*E47</f>
        <v>300000</v>
      </c>
      <c r="F48" s="15"/>
      <c r="G48" s="9" t="s">
        <v>24</v>
      </c>
      <c r="H48" s="25">
        <f>H45*H47</f>
        <v>300000</v>
      </c>
    </row>
    <row r="49" spans="1:8" x14ac:dyDescent="0.35">
      <c r="A49" s="17" t="s">
        <v>2</v>
      </c>
      <c r="B49" s="26">
        <f>B11</f>
        <v>1</v>
      </c>
      <c r="C49" s="15"/>
      <c r="D49" s="9" t="s">
        <v>2</v>
      </c>
      <c r="E49" s="26">
        <f>B11</f>
        <v>1</v>
      </c>
      <c r="F49" s="15"/>
      <c r="G49" s="9" t="s">
        <v>2</v>
      </c>
      <c r="H49" s="27">
        <f>E11</f>
        <v>1</v>
      </c>
    </row>
    <row r="50" spans="1:8" x14ac:dyDescent="0.35">
      <c r="A50" s="17"/>
      <c r="B50" s="26"/>
      <c r="C50" s="15"/>
      <c r="D50" s="9"/>
      <c r="E50" s="26"/>
      <c r="F50" s="15"/>
      <c r="G50" s="9"/>
      <c r="H50" s="27"/>
    </row>
    <row r="51" spans="1:8" x14ac:dyDescent="0.35">
      <c r="A51" s="28" t="s">
        <v>3</v>
      </c>
      <c r="B51" s="18"/>
      <c r="C51" s="15"/>
      <c r="D51" s="29" t="s">
        <v>3</v>
      </c>
      <c r="E51" s="18"/>
      <c r="F51" s="15"/>
      <c r="G51" s="29" t="s">
        <v>3</v>
      </c>
      <c r="H51" s="19"/>
    </row>
    <row r="52" spans="1:8" x14ac:dyDescent="0.35">
      <c r="A52" s="17" t="s">
        <v>8</v>
      </c>
      <c r="B52" s="18">
        <f>B43*B44</f>
        <v>4800</v>
      </c>
      <c r="C52" s="15"/>
      <c r="D52" s="9" t="s">
        <v>8</v>
      </c>
      <c r="E52" s="18">
        <f>E43*E44</f>
        <v>5100</v>
      </c>
      <c r="F52" s="15"/>
      <c r="G52" s="9" t="s">
        <v>8</v>
      </c>
      <c r="H52" s="19">
        <f>H43*H44</f>
        <v>3000</v>
      </c>
    </row>
    <row r="53" spans="1:8" x14ac:dyDescent="0.35">
      <c r="A53" s="17" t="s">
        <v>9</v>
      </c>
      <c r="B53" s="18">
        <f>B45*B52</f>
        <v>480000</v>
      </c>
      <c r="C53" s="15"/>
      <c r="D53" s="9" t="s">
        <v>9</v>
      </c>
      <c r="E53" s="18">
        <f>E45*E52</f>
        <v>510000</v>
      </c>
      <c r="F53" s="15"/>
      <c r="G53" s="9" t="s">
        <v>9</v>
      </c>
      <c r="H53" s="19">
        <f>H45*H52</f>
        <v>300000</v>
      </c>
    </row>
    <row r="54" spans="1:8" x14ac:dyDescent="0.35">
      <c r="A54" s="17" t="s">
        <v>4</v>
      </c>
      <c r="B54" s="31">
        <f>B46*B53</f>
        <v>63840</v>
      </c>
      <c r="C54" s="15"/>
      <c r="D54" s="9" t="s">
        <v>4</v>
      </c>
      <c r="E54" s="31">
        <f>E46*E53</f>
        <v>67830</v>
      </c>
      <c r="F54" s="15"/>
      <c r="G54" s="9" t="s">
        <v>4</v>
      </c>
      <c r="H54" s="32">
        <f>H46*H53</f>
        <v>21945.000000000004</v>
      </c>
    </row>
    <row r="55" spans="1:8" x14ac:dyDescent="0.35">
      <c r="A55" s="17" t="s">
        <v>22</v>
      </c>
      <c r="B55" s="31">
        <f>B46*B48</f>
        <v>39900</v>
      </c>
      <c r="C55" s="15"/>
      <c r="D55" s="9" t="s">
        <v>22</v>
      </c>
      <c r="E55" s="31">
        <f>E46*E48</f>
        <v>39900</v>
      </c>
      <c r="F55" s="15"/>
      <c r="G55" s="9" t="s">
        <v>22</v>
      </c>
      <c r="H55" s="32">
        <f>H46*H48</f>
        <v>21945.000000000004</v>
      </c>
    </row>
    <row r="56" spans="1:8" x14ac:dyDescent="0.35">
      <c r="A56" s="17" t="s">
        <v>23</v>
      </c>
      <c r="B56" s="18" t="str">
        <f>IF((B55&lt;B54),"Yes","No")</f>
        <v>Yes</v>
      </c>
      <c r="C56" s="15"/>
      <c r="D56" s="9" t="s">
        <v>23</v>
      </c>
      <c r="E56" s="18" t="str">
        <f>IF((E55&lt;E54),"Yes","No")</f>
        <v>Yes</v>
      </c>
      <c r="F56" s="15"/>
      <c r="G56" s="9" t="s">
        <v>23</v>
      </c>
      <c r="H56" s="19" t="str">
        <f>IF((H55&lt;H54),"Yes","No")</f>
        <v>No</v>
      </c>
    </row>
    <row r="57" spans="1:8" x14ac:dyDescent="0.35">
      <c r="A57" s="17" t="s">
        <v>25</v>
      </c>
      <c r="B57" s="18" t="str">
        <f>IF((B59&lt;=0),((B54/B46)/B45),"Threshold Met")</f>
        <v>Threshold Met</v>
      </c>
      <c r="C57" s="15"/>
      <c r="D57" s="9" t="s">
        <v>25</v>
      </c>
      <c r="E57" s="18" t="str">
        <f>IF((E59&lt;=0),((E54/E46)/E45),"Threshold Met")</f>
        <v>Threshold Met</v>
      </c>
      <c r="F57" s="15"/>
      <c r="G57" s="9" t="s">
        <v>25</v>
      </c>
      <c r="H57" s="19">
        <f>IF((H59&lt;=0),((H54/H46)/H45),"Threshold Met")</f>
        <v>3000</v>
      </c>
    </row>
    <row r="58" spans="1:8" x14ac:dyDescent="0.35">
      <c r="A58" s="17" t="s">
        <v>5</v>
      </c>
      <c r="B58" s="31">
        <f>IF((B56="Yes"),(B54-B55),0)</f>
        <v>23940</v>
      </c>
      <c r="C58" s="15"/>
      <c r="D58" s="9" t="s">
        <v>5</v>
      </c>
      <c r="E58" s="31">
        <f>IF((E56="Yes"),(E54-E55),0)</f>
        <v>27930</v>
      </c>
      <c r="F58" s="15"/>
      <c r="G58" s="9" t="s">
        <v>5</v>
      </c>
      <c r="H58" s="32">
        <f>IF((H56="Yes"),(H54-H55),0)</f>
        <v>0</v>
      </c>
    </row>
    <row r="59" spans="1:8" x14ac:dyDescent="0.35">
      <c r="A59" s="17" t="s">
        <v>6</v>
      </c>
      <c r="B59" s="31">
        <f>IF((B58&gt;0),(B58*B49),0)</f>
        <v>23940</v>
      </c>
      <c r="C59" s="15"/>
      <c r="D59" s="9" t="s">
        <v>6</v>
      </c>
      <c r="E59" s="31">
        <f>IF((E58&gt;0),(E58*E49),0)</f>
        <v>27930</v>
      </c>
      <c r="F59" s="15"/>
      <c r="G59" s="9" t="s">
        <v>6</v>
      </c>
      <c r="H59" s="32">
        <f>IF((H58&gt;0),(H58*H49),0)</f>
        <v>0</v>
      </c>
    </row>
    <row r="60" spans="1:8" x14ac:dyDescent="0.35">
      <c r="A60" s="11"/>
      <c r="B60" s="12"/>
      <c r="C60" s="12"/>
      <c r="D60" s="12"/>
      <c r="E60" s="12"/>
      <c r="F60" s="12"/>
      <c r="G60" s="12"/>
      <c r="H60" s="13"/>
    </row>
    <row r="61" spans="1:8" x14ac:dyDescent="0.35">
      <c r="A61" s="33" t="s">
        <v>19</v>
      </c>
      <c r="B61" s="9"/>
      <c r="C61" s="9"/>
      <c r="D61" s="9"/>
      <c r="E61" s="9"/>
      <c r="F61" s="9"/>
      <c r="G61" s="9"/>
      <c r="H61" s="10"/>
    </row>
    <row r="62" spans="1:8" ht="15" thickBot="1" x14ac:dyDescent="0.4">
      <c r="A62" s="34" t="s">
        <v>29</v>
      </c>
      <c r="B62" s="35"/>
      <c r="C62" s="35"/>
      <c r="D62" s="35"/>
      <c r="E62" s="35"/>
      <c r="F62" s="35"/>
      <c r="G62" s="35"/>
      <c r="H62" s="36"/>
    </row>
  </sheetData>
  <sheetProtection algorithmName="SHA-512" hashValue="svdRHlkvBiLntZgtWYVJHSwdHr3tH4LsOizyVPj1DWq359c/jjaiCv/xPI/lzza2X+yEEp+ZpNOC3H6BMugEYQ==" saltValue="iiUwd2fOrGCNqcujP364vg==" spinCount="100000" sheet="1" objects="1" scenarios="1"/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 Deliberto</dc:creator>
  <cp:lastModifiedBy>AGECON</cp:lastModifiedBy>
  <cp:lastPrinted>2019-08-07T18:26:09Z</cp:lastPrinted>
  <dcterms:created xsi:type="dcterms:W3CDTF">2016-09-09T13:21:32Z</dcterms:created>
  <dcterms:modified xsi:type="dcterms:W3CDTF">2020-07-28T17:31:07Z</dcterms:modified>
</cp:coreProperties>
</file>