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Key Back Up Sept 26 2017\2022 Budgets\"/>
    </mc:Choice>
  </mc:AlternateContent>
  <bookViews>
    <workbookView xWindow="0" yWindow="0" windowWidth="19200" windowHeight="6470" tabRatio="880"/>
  </bookViews>
  <sheets>
    <sheet name="Rice vs. Corn 1" sheetId="45" r:id="rId1"/>
    <sheet name="Rice vs. Corn 2" sheetId="38" r:id="rId2"/>
    <sheet name="Rice vs. Soybeans 1" sheetId="46" r:id="rId3"/>
    <sheet name="Rice vs. Soybeans 2" sheetId="39" r:id="rId4"/>
  </sheets>
  <definedNames>
    <definedName name="_xlnm.Print_Area" localSheetId="0">'Rice vs. Corn 1'!$A$1:$Q$40</definedName>
    <definedName name="_xlnm.Print_Area" localSheetId="1">'Rice vs. Corn 2'!$A$1:$Q$40</definedName>
    <definedName name="_xlnm.Print_Area" localSheetId="2">'Rice vs. Soybeans 1'!$A$1:$Q$40</definedName>
    <definedName name="_xlnm.Print_Area" localSheetId="3">'Rice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9" l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19" i="46"/>
  <c r="D20" i="46" s="1"/>
  <c r="D21" i="46" s="1"/>
  <c r="D22" i="46" s="1"/>
  <c r="D23" i="46" s="1"/>
  <c r="D24" i="46" s="1"/>
  <c r="D25" i="46" s="1"/>
  <c r="D26" i="46" s="1"/>
  <c r="D27" i="46" s="1"/>
  <c r="D28" i="46" s="1"/>
  <c r="D29" i="46" s="1"/>
  <c r="D30" i="46" s="1"/>
  <c r="D31" i="46" s="1"/>
  <c r="D32" i="46" s="1"/>
  <c r="D33" i="46" s="1"/>
  <c r="E18" i="38"/>
  <c r="D19" i="38"/>
  <c r="D20" i="38" s="1"/>
  <c r="D21" i="38" s="1"/>
  <c r="D22" i="38" s="1"/>
  <c r="D23" i="38" s="1"/>
  <c r="D24" i="38" s="1"/>
  <c r="D25" i="38" s="1"/>
  <c r="D26" i="38" s="1"/>
  <c r="D27" i="38" s="1"/>
  <c r="D28" i="38" s="1"/>
  <c r="D29" i="38" s="1"/>
  <c r="D30" i="38" s="1"/>
  <c r="D31" i="38" s="1"/>
  <c r="D32" i="38" s="1"/>
  <c r="D33" i="38" s="1"/>
  <c r="D19" i="45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45"/>
  <c r="F17" i="45"/>
  <c r="F18" i="45" s="1"/>
  <c r="E19" i="46"/>
  <c r="L14" i="46"/>
  <c r="F14" i="46"/>
  <c r="L13" i="46"/>
  <c r="F13" i="46"/>
  <c r="L14" i="45"/>
  <c r="F14" i="45"/>
  <c r="L13" i="45"/>
  <c r="F13" i="45"/>
  <c r="L12" i="45" l="1"/>
  <c r="L12" i="46"/>
  <c r="F12" i="46"/>
  <c r="F12" i="45"/>
  <c r="G17" i="46"/>
  <c r="F19" i="46"/>
  <c r="G17" i="45"/>
  <c r="G18" i="45" s="1"/>
  <c r="E19" i="45"/>
  <c r="F19" i="45"/>
  <c r="G19" i="46" l="1"/>
  <c r="G23" i="46"/>
  <c r="G18" i="46"/>
  <c r="H17" i="46"/>
  <c r="I17" i="46" s="1"/>
  <c r="I20" i="46" s="1"/>
  <c r="G19" i="45"/>
  <c r="H17" i="45"/>
  <c r="H19" i="45" s="1"/>
  <c r="E20" i="46"/>
  <c r="F20" i="46"/>
  <c r="G20" i="46"/>
  <c r="G20" i="45"/>
  <c r="F20" i="45"/>
  <c r="E20" i="45"/>
  <c r="H19" i="46" l="1"/>
  <c r="H20" i="45"/>
  <c r="H18" i="46"/>
  <c r="H20" i="46"/>
  <c r="H18" i="45"/>
  <c r="I17" i="45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I18" i="45" l="1"/>
  <c r="I26" i="45"/>
  <c r="I21" i="45"/>
  <c r="I19" i="45"/>
  <c r="J17" i="45"/>
  <c r="J19" i="45" s="1"/>
  <c r="I20" i="45"/>
  <c r="I22" i="46"/>
  <c r="H22" i="46"/>
  <c r="F22" i="46"/>
  <c r="E22" i="46"/>
  <c r="J22" i="46"/>
  <c r="G22" i="46"/>
  <c r="K17" i="46"/>
  <c r="K22" i="46" s="1"/>
  <c r="J18" i="46"/>
  <c r="J19" i="46"/>
  <c r="J20" i="46"/>
  <c r="I22" i="45"/>
  <c r="H22" i="45"/>
  <c r="G22" i="45"/>
  <c r="F22" i="45"/>
  <c r="E22" i="45"/>
  <c r="J20" i="45" l="1"/>
  <c r="J18" i="45"/>
  <c r="K17" i="45"/>
  <c r="K22" i="45" s="1"/>
  <c r="J22" i="45"/>
  <c r="J21" i="45"/>
  <c r="K23" i="46"/>
  <c r="J23" i="46"/>
  <c r="I23" i="46"/>
  <c r="H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L17" i="45" l="1"/>
  <c r="L23" i="45" s="1"/>
  <c r="K23" i="45"/>
  <c r="K18" i="45"/>
  <c r="K20" i="45"/>
  <c r="K19" i="45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22" i="45" l="1"/>
  <c r="L21" i="45"/>
  <c r="L20" i="45"/>
  <c r="L19" i="45"/>
  <c r="L18" i="45"/>
  <c r="M17" i="45"/>
  <c r="M19" i="45" s="1"/>
  <c r="L24" i="45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L25" i="45"/>
  <c r="K25" i="45"/>
  <c r="J25" i="45"/>
  <c r="I25" i="45"/>
  <c r="H25" i="45"/>
  <c r="G25" i="45"/>
  <c r="F25" i="45"/>
  <c r="E25" i="45"/>
  <c r="M24" i="45" l="1"/>
  <c r="M25" i="45"/>
  <c r="M23" i="45"/>
  <c r="M22" i="45"/>
  <c r="M21" i="45"/>
  <c r="M20" i="45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H26" i="45"/>
  <c r="G26" i="45"/>
  <c r="F26" i="45"/>
  <c r="E26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E18" i="39" l="1"/>
  <c r="F17" i="39"/>
  <c r="L14" i="39"/>
  <c r="F14" i="39"/>
  <c r="L13" i="39"/>
  <c r="F13" i="39"/>
  <c r="F19" i="39" l="1"/>
  <c r="F12" i="39"/>
  <c r="L12" i="39"/>
  <c r="G17" i="39"/>
  <c r="G20" i="39" s="1"/>
  <c r="F18" i="39"/>
  <c r="E20" i="39"/>
  <c r="E19" i="39"/>
  <c r="F20" i="39"/>
  <c r="L14" i="38"/>
  <c r="L13" i="38"/>
  <c r="F14" i="38"/>
  <c r="F13" i="38"/>
  <c r="G19" i="39" l="1"/>
  <c r="H17" i="39"/>
  <c r="G18" i="39"/>
  <c r="L12" i="38"/>
  <c r="F12" i="38"/>
  <c r="G21" i="39"/>
  <c r="E21" i="39"/>
  <c r="F21" i="39"/>
  <c r="I17" i="39"/>
  <c r="H19" i="39" l="1"/>
  <c r="H20" i="39"/>
  <c r="H21" i="39"/>
  <c r="H18" i="39"/>
  <c r="I18" i="39"/>
  <c r="J17" i="39"/>
  <c r="J22" i="39" s="1"/>
  <c r="I19" i="39"/>
  <c r="I20" i="39"/>
  <c r="I21" i="39"/>
  <c r="I22" i="39"/>
  <c r="G22" i="39"/>
  <c r="E22" i="39"/>
  <c r="F22" i="39"/>
  <c r="H22" i="39"/>
  <c r="G19" i="38"/>
  <c r="F18" i="38"/>
  <c r="F19" i="38"/>
  <c r="E19" i="38"/>
  <c r="I23" i="39" l="1"/>
  <c r="G23" i="39"/>
  <c r="E23" i="39"/>
  <c r="H23" i="39"/>
  <c r="J23" i="39"/>
  <c r="F23" i="39"/>
  <c r="J18" i="39"/>
  <c r="J19" i="39"/>
  <c r="K17" i="39"/>
  <c r="J20" i="39"/>
  <c r="J21" i="39"/>
  <c r="G20" i="38"/>
  <c r="F20" i="38"/>
  <c r="E20" i="38"/>
  <c r="G18" i="38"/>
  <c r="K18" i="39" l="1"/>
  <c r="L17" i="39"/>
  <c r="L24" i="39" s="1"/>
  <c r="K20" i="39"/>
  <c r="K19" i="39"/>
  <c r="K21" i="39"/>
  <c r="K22" i="39"/>
  <c r="K24" i="39"/>
  <c r="I24" i="39"/>
  <c r="G24" i="39"/>
  <c r="E24" i="39"/>
  <c r="J24" i="39"/>
  <c r="F24" i="39"/>
  <c r="H24" i="39"/>
  <c r="K23" i="39"/>
  <c r="I21" i="38"/>
  <c r="H18" i="38"/>
  <c r="H19" i="38"/>
  <c r="H20" i="38"/>
  <c r="H21" i="38"/>
  <c r="G21" i="38"/>
  <c r="F21" i="38"/>
  <c r="E21" i="38"/>
  <c r="K25" i="39" l="1"/>
  <c r="I25" i="39"/>
  <c r="G25" i="39"/>
  <c r="E25" i="39"/>
  <c r="L25" i="39"/>
  <c r="H25" i="39"/>
  <c r="J25" i="39"/>
  <c r="F25" i="39"/>
  <c r="M17" i="39"/>
  <c r="L18" i="39"/>
  <c r="L19" i="39"/>
  <c r="L20" i="39"/>
  <c r="L21" i="39"/>
  <c r="L22" i="39"/>
  <c r="L23" i="39"/>
  <c r="I22" i="38"/>
  <c r="H22" i="38"/>
  <c r="G22" i="38"/>
  <c r="F22" i="38"/>
  <c r="E22" i="38"/>
  <c r="I18" i="38"/>
  <c r="I19" i="38"/>
  <c r="I20" i="38"/>
  <c r="M18" i="39" l="1"/>
  <c r="M19" i="39"/>
  <c r="M20" i="39"/>
  <c r="M21" i="39"/>
  <c r="M22" i="39"/>
  <c r="M23" i="39"/>
  <c r="M24" i="39"/>
  <c r="M25" i="39"/>
  <c r="M26" i="39"/>
  <c r="K26" i="39"/>
  <c r="I26" i="39"/>
  <c r="G26" i="39"/>
  <c r="E26" i="39"/>
  <c r="J26" i="39"/>
  <c r="F26" i="39"/>
  <c r="L26" i="39"/>
  <c r="H26" i="39"/>
  <c r="K23" i="38"/>
  <c r="J18" i="38"/>
  <c r="J19" i="38"/>
  <c r="J20" i="38"/>
  <c r="J21" i="38"/>
  <c r="J22" i="38"/>
  <c r="J23" i="38"/>
  <c r="I23" i="38"/>
  <c r="H23" i="38"/>
  <c r="G23" i="38"/>
  <c r="F23" i="38"/>
  <c r="E23" i="38"/>
  <c r="M27" i="39" l="1"/>
  <c r="K27" i="39"/>
  <c r="I27" i="39"/>
  <c r="G27" i="39"/>
  <c r="E27" i="39"/>
  <c r="L27" i="39"/>
  <c r="H27" i="39"/>
  <c r="J27" i="39"/>
  <c r="F27" i="39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39" l="1"/>
  <c r="K28" i="39"/>
  <c r="I28" i="39"/>
  <c r="G28" i="39"/>
  <c r="E28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L25" i="38"/>
  <c r="K25" i="38"/>
  <c r="J25" i="38"/>
  <c r="I25" i="38"/>
  <c r="H25" i="38"/>
  <c r="G25" i="38"/>
  <c r="F25" i="38"/>
  <c r="E25" i="38"/>
  <c r="M29" i="39" l="1"/>
  <c r="K29" i="39"/>
  <c r="I29" i="39"/>
  <c r="G29" i="39"/>
  <c r="E29" i="39"/>
  <c r="L29" i="39"/>
  <c r="H29" i="39"/>
  <c r="J29" i="39"/>
  <c r="F29" i="39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39" l="1"/>
  <c r="K30" i="39"/>
  <c r="I30" i="39"/>
  <c r="G30" i="39"/>
  <c r="E30" i="39"/>
  <c r="J30" i="39"/>
  <c r="F30" i="39"/>
  <c r="L30" i="39"/>
  <c r="H30" i="39"/>
  <c r="M27" i="38"/>
  <c r="L27" i="38"/>
  <c r="K27" i="38"/>
  <c r="J27" i="38"/>
  <c r="I27" i="38"/>
  <c r="H27" i="38"/>
  <c r="G27" i="38"/>
  <c r="F27" i="38"/>
  <c r="E27" i="38"/>
  <c r="M31" i="39" l="1"/>
  <c r="K31" i="39"/>
  <c r="I31" i="39"/>
  <c r="G31" i="39"/>
  <c r="E31" i="39"/>
  <c r="L31" i="39"/>
  <c r="H31" i="39"/>
  <c r="J31" i="39"/>
  <c r="F31" i="39"/>
  <c r="M28" i="38"/>
  <c r="L28" i="38"/>
  <c r="K28" i="38"/>
  <c r="J28" i="38"/>
  <c r="I28" i="38"/>
  <c r="H28" i="38"/>
  <c r="G28" i="38"/>
  <c r="F28" i="38"/>
  <c r="E28" i="38"/>
  <c r="M32" i="39" l="1"/>
  <c r="K32" i="39"/>
  <c r="I32" i="39"/>
  <c r="G32" i="39"/>
  <c r="E32" i="39"/>
  <c r="J32" i="39"/>
  <c r="F32" i="39"/>
  <c r="L32" i="39"/>
  <c r="H32" i="39"/>
  <c r="M29" i="38"/>
  <c r="L29" i="38"/>
  <c r="K29" i="38"/>
  <c r="J29" i="38"/>
  <c r="I29" i="38"/>
  <c r="H29" i="38"/>
  <c r="G29" i="38"/>
  <c r="F29" i="38"/>
  <c r="E29" i="38"/>
  <c r="M33" i="39" l="1"/>
  <c r="K33" i="39"/>
  <c r="I33" i="39"/>
  <c r="G33" i="39"/>
  <c r="E33" i="39"/>
  <c r="L33" i="39"/>
  <c r="J33" i="39"/>
  <c r="H33" i="39"/>
  <c r="F33" i="39"/>
  <c r="M30" i="38"/>
  <c r="L30" i="38"/>
  <c r="K30" i="38"/>
  <c r="J30" i="38"/>
  <c r="I30" i="38"/>
  <c r="H30" i="38"/>
  <c r="G30" i="38"/>
  <c r="F30" i="38"/>
  <c r="E30" i="38"/>
  <c r="M31" i="38" l="1"/>
  <c r="L31" i="38"/>
  <c r="K31" i="38"/>
  <c r="J31" i="38"/>
  <c r="I31" i="38"/>
  <c r="H31" i="38"/>
  <c r="G31" i="38"/>
  <c r="F31" i="38"/>
  <c r="E31" i="38"/>
  <c r="M32" i="38" l="1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<sst xmlns="http://schemas.openxmlformats.org/spreadsheetml/2006/main" count="124" uniqueCount="39">
  <si>
    <t>pounds per acre</t>
  </si>
  <si>
    <t>bushels per acre</t>
  </si>
  <si>
    <t>Corn Variable Costs =</t>
  </si>
  <si>
    <t>per acre</t>
  </si>
  <si>
    <t>Soybean Variable Costs =</t>
  </si>
  <si>
    <t>Corn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</si>
  <si>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</si>
  <si>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</si>
  <si>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</si>
  <si>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</si>
  <si>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</si>
  <si>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</si>
  <si>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</si>
  <si>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</si>
  <si>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</si>
  <si>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</si>
  <si>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</si>
  <si>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</si>
  <si>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</si>
  <si>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</si>
  <si>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</si>
  <si>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</si>
  <si>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Corn Price =</t>
  </si>
  <si>
    <t>per bushel</t>
  </si>
  <si>
    <t>Soybean Price =</t>
  </si>
  <si>
    <t>Corn Price ($/bu)</t>
  </si>
  <si>
    <t>Soybean Price ($/bu)</t>
  </si>
  <si>
    <t>Rice Variable Costs =</t>
  </si>
  <si>
    <t>Rice Share Rent =</t>
  </si>
  <si>
    <t>Rice Cash Rent =</t>
  </si>
  <si>
    <t>Rice Price ($/lb)</t>
  </si>
  <si>
    <t>Rice Yield (lbs/acre)</t>
  </si>
  <si>
    <t>Rice Net Return Advantage Compared to Corn Net Returns</t>
  </si>
  <si>
    <t>Rice Expected Yield =</t>
  </si>
  <si>
    <t>RiceNet Return Advantage Compared to Corn Net Returns</t>
  </si>
  <si>
    <t>Rice Net Return Advantage Compared to Soybean Net Returns</t>
  </si>
  <si>
    <t>Values in table equal to rice net returns minus soybean net returns above variable costs</t>
  </si>
  <si>
    <t>Values in table equal to rice net returns minus corn net returns above variable costs</t>
  </si>
  <si>
    <t>1/1/2022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</si>
</sst>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"/>
    <numFmt numFmtId="165" formatCode="&quot;$&quot;#,##0"/>
    <numFmt numFmtId="166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6" fontId="3" fillId="2" borderId="0" xfId="0" applyNumberFormat="1" applyFont="1" applyFill="1" applyBorder="1"/>
    <xf numFmtId="166" fontId="2" fillId="2" borderId="0" xfId="0" applyNumberFormat="1" applyFont="1" applyFill="1" applyBorder="1"/>
  </cellXfs>
  <cellStyles count="1">
    <cellStyle name="Normal" xfId="0" builtinId="0"/>
  </cellStyles>
  <dxfs count="10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tabSelected="1" zoomScale="80" zoomScaleNormal="80" workbookViewId="0">
      <selection activeCell="E17" sqref="E17"/>
    </sheetView>
  </sheetViews>
  <sheetFormatPr defaultRowHeight="18.5" x14ac:dyDescent="0.45"/>
  <cols>
    <col min="1" max="1" width="4.1796875" style="1" customWidth="1"/>
    <col min="2" max="2" width="9.1796875" style="1"/>
    <col min="3" max="3" width="12.81640625" style="1" bestFit="1" customWidth="1"/>
    <col min="4" max="4" width="10.54296875" style="1" bestFit="1" customWidth="1"/>
    <col min="5" max="5" width="10.7265625" style="1" customWidth="1"/>
    <col min="6" max="6" width="12.453125" style="1" customWidth="1"/>
    <col min="7" max="7" width="12.7265625" style="1" customWidth="1"/>
    <col min="8" max="8" width="11.7265625" style="1" customWidth="1"/>
    <col min="9" max="9" width="12.81640625" style="1" customWidth="1"/>
    <col min="10" max="10" width="12.26953125" style="1" bestFit="1" customWidth="1"/>
    <col min="11" max="11" width="11.81640625" style="1" customWidth="1"/>
    <col min="12" max="13" width="12.81640625" style="1" bestFit="1" customWidth="1"/>
    <col min="14" max="14" width="9.54296875" style="1" customWidth="1"/>
    <col min="16" max="16" width="9.26953125" bestFit="1" customWidth="1"/>
    <col min="17" max="17" width="3.54296875" customWidth="1"/>
    <col min="18" max="18" width="12.1796875" customWidth="1"/>
    <col min="19" max="19" width="11.453125" customWidth="1"/>
    <col min="20" max="20" width="11.26953125" customWidth="1"/>
    <col min="21" max="21" width="10" customWidth="1"/>
    <col min="22" max="22" width="11.1796875" customWidth="1"/>
    <col min="23" max="23" width="12" customWidth="1"/>
    <col min="24" max="24" width="10.54296875" customWidth="1"/>
    <col min="25" max="25" width="12.81640625" customWidth="1"/>
    <col min="26" max="26" width="12.54296875" customWidth="1"/>
    <col min="27" max="27" width="12" customWidth="1"/>
    <col min="28" max="28" width="11.1796875" customWidth="1"/>
    <col min="29" max="29" width="14.26953125" customWidth="1"/>
    <col min="30" max="31" width="12.54296875" customWidth="1"/>
    <col min="32" max="32" width="13.1796875" customWidth="1"/>
    <col min="33" max="33" width="12.26953125" customWidth="1"/>
    <col min="34" max="34" width="10.54296875" customWidth="1"/>
    <col min="35" max="35" width="11.26953125" customWidth="1"/>
    <col min="36" max="36" width="12" customWidth="1"/>
    <col min="37" max="37" width="10.26953125" customWidth="1"/>
    <col min="38" max="38" width="10.7265625" customWidth="1"/>
    <col min="39" max="39" width="12.453125" customWidth="1"/>
  </cols>
  <sheetData>
    <row r="1" spans="1:39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45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45">
      <c r="A3" s="33"/>
      <c r="C3" s="2" t="s">
        <v>12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45">
      <c r="A4" s="33"/>
      <c r="C4" s="2" t="s">
        <v>13</v>
      </c>
      <c r="Q4" s="35"/>
    </row>
    <row r="5" spans="1:39" ht="19" thickBot="1" x14ac:dyDescent="0.5">
      <c r="A5" s="33"/>
      <c r="Q5" s="35"/>
    </row>
    <row r="6" spans="1:39" ht="21" x14ac:dyDescent="0.5">
      <c r="A6" s="33"/>
      <c r="C6" s="24"/>
      <c r="D6" s="25"/>
      <c r="E6" s="25"/>
      <c r="F6" s="25"/>
      <c r="G6" s="25"/>
      <c r="H6" s="25"/>
      <c r="I6" s="36" t="s">
        <v>32</v>
      </c>
      <c r="J6" s="25"/>
      <c r="K6" s="25"/>
      <c r="L6" s="25"/>
      <c r="M6" s="25"/>
      <c r="N6" s="25"/>
      <c r="O6" s="26"/>
      <c r="Q6" s="35"/>
    </row>
    <row r="7" spans="1:39" x14ac:dyDescent="0.45">
      <c r="A7" s="33"/>
      <c r="C7" s="27"/>
      <c r="D7" s="5"/>
      <c r="E7" s="5"/>
      <c r="F7" s="5"/>
      <c r="G7" s="5"/>
      <c r="H7" s="5"/>
      <c r="I7" s="6"/>
      <c r="J7" s="5"/>
      <c r="K7" s="7" t="s">
        <v>22</v>
      </c>
      <c r="L7" s="10">
        <v>5.5</v>
      </c>
      <c r="M7" s="5" t="s">
        <v>23</v>
      </c>
      <c r="N7" s="5"/>
      <c r="O7" s="28"/>
      <c r="Q7" s="35"/>
    </row>
    <row r="8" spans="1:39" x14ac:dyDescent="0.45">
      <c r="A8" s="33"/>
      <c r="C8" s="27"/>
      <c r="D8" s="5"/>
      <c r="E8" s="7" t="s">
        <v>27</v>
      </c>
      <c r="F8" s="39">
        <v>895</v>
      </c>
      <c r="G8" s="5" t="s">
        <v>3</v>
      </c>
      <c r="H8" s="5"/>
      <c r="I8" s="5"/>
      <c r="J8" s="5"/>
      <c r="K8" s="7" t="s">
        <v>2</v>
      </c>
      <c r="L8" s="39">
        <v>623</v>
      </c>
      <c r="M8" s="5" t="s">
        <v>3</v>
      </c>
      <c r="N8" s="5"/>
      <c r="O8" s="28"/>
      <c r="Q8" s="35"/>
    </row>
    <row r="9" spans="1:39" x14ac:dyDescent="0.45">
      <c r="A9" s="33"/>
      <c r="C9" s="27"/>
      <c r="D9" s="5"/>
      <c r="E9" s="7"/>
      <c r="F9" s="40"/>
      <c r="G9" s="5"/>
      <c r="H9" s="5"/>
      <c r="I9" s="5"/>
      <c r="J9" s="5"/>
      <c r="K9" s="7" t="s">
        <v>5</v>
      </c>
      <c r="L9" s="40">
        <v>180</v>
      </c>
      <c r="M9" s="5" t="s">
        <v>1</v>
      </c>
      <c r="N9" s="5"/>
      <c r="O9" s="28"/>
      <c r="Q9" s="35"/>
    </row>
    <row r="10" spans="1:39" x14ac:dyDescent="0.45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9</v>
      </c>
      <c r="L10" s="41">
        <v>0.2</v>
      </c>
      <c r="M10" s="5" t="s">
        <v>6</v>
      </c>
      <c r="N10" s="5"/>
      <c r="O10" s="28"/>
      <c r="Q10" s="35"/>
    </row>
    <row r="11" spans="1:39" x14ac:dyDescent="0.45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10</v>
      </c>
      <c r="L11" s="39">
        <v>0</v>
      </c>
      <c r="M11" s="5" t="s">
        <v>3</v>
      </c>
      <c r="N11" s="5"/>
      <c r="O11" s="28"/>
      <c r="Q11" s="35"/>
    </row>
    <row r="12" spans="1:39" x14ac:dyDescent="0.4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45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5"/>
    </row>
    <row r="14" spans="1:39" hidden="1" x14ac:dyDescent="0.45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5"/>
    </row>
    <row r="15" spans="1:39" x14ac:dyDescent="0.45">
      <c r="A15" s="33"/>
      <c r="C15" s="27"/>
      <c r="D15" s="5"/>
      <c r="E15" s="5"/>
      <c r="F15" s="13"/>
      <c r="G15" s="5"/>
      <c r="H15" s="32"/>
      <c r="I15" s="8" t="s">
        <v>31</v>
      </c>
      <c r="J15" s="5"/>
      <c r="K15" s="5"/>
      <c r="L15" s="5"/>
      <c r="M15" s="5"/>
      <c r="N15" s="5"/>
      <c r="O15" s="28"/>
      <c r="Q15" s="35"/>
    </row>
    <row r="16" spans="1:39" x14ac:dyDescent="0.45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" thickBot="1" x14ac:dyDescent="0.5">
      <c r="A17" s="33"/>
      <c r="C17" s="27"/>
      <c r="D17" s="5"/>
      <c r="E17" s="40">
        <v>8000</v>
      </c>
      <c r="F17" s="42">
        <f t="shared" ref="F17:M17" si="0">E17+50</f>
        <v>8050</v>
      </c>
      <c r="G17" s="42">
        <f t="shared" si="0"/>
        <v>8100</v>
      </c>
      <c r="H17" s="42">
        <f t="shared" si="0"/>
        <v>8150</v>
      </c>
      <c r="I17" s="42">
        <f t="shared" si="0"/>
        <v>8200</v>
      </c>
      <c r="J17" s="42">
        <f t="shared" si="0"/>
        <v>8250</v>
      </c>
      <c r="K17" s="42">
        <f t="shared" si="0"/>
        <v>8300</v>
      </c>
      <c r="L17" s="42">
        <f t="shared" si="0"/>
        <v>8350</v>
      </c>
      <c r="M17" s="42">
        <f t="shared" si="0"/>
        <v>8400</v>
      </c>
      <c r="N17" s="5"/>
      <c r="O17" s="28"/>
      <c r="Q17" s="35"/>
    </row>
    <row r="18" spans="1:17" x14ac:dyDescent="0.45">
      <c r="A18" s="33"/>
      <c r="C18" s="27"/>
      <c r="D18" s="43">
        <v>0.11</v>
      </c>
      <c r="E18" s="16">
        <f t="shared" ref="E18:M18" si="1">(($D$18*E17*(1-$F$10))-$F$8-$F$11)-(($L$7*$L$9*(1-$L$10))-$L$8-$L$11)</f>
        <v>-360</v>
      </c>
      <c r="F18" s="17">
        <f t="shared" si="1"/>
        <v>-355.59999999999991</v>
      </c>
      <c r="G18" s="17">
        <f t="shared" si="1"/>
        <v>-351.19999999999993</v>
      </c>
      <c r="H18" s="17">
        <f t="shared" si="1"/>
        <v>-346.79999999999995</v>
      </c>
      <c r="I18" s="17">
        <f t="shared" si="1"/>
        <v>-342.4</v>
      </c>
      <c r="J18" s="17">
        <f t="shared" si="1"/>
        <v>-338</v>
      </c>
      <c r="K18" s="17">
        <f t="shared" si="1"/>
        <v>-333.59999999999991</v>
      </c>
      <c r="L18" s="17">
        <f t="shared" si="1"/>
        <v>-329.19999999999993</v>
      </c>
      <c r="M18" s="18">
        <f t="shared" si="1"/>
        <v>-324.79999999999995</v>
      </c>
      <c r="N18" s="5"/>
      <c r="O18" s="28"/>
      <c r="Q18" s="35"/>
    </row>
    <row r="19" spans="1:17" x14ac:dyDescent="0.45">
      <c r="A19" s="33"/>
      <c r="C19" s="27"/>
      <c r="D19" s="44">
        <f>D18+0.0025</f>
        <v>0.1125</v>
      </c>
      <c r="E19" s="19">
        <f t="shared" ref="E19:M19" si="2">(($D$19*E17*(1-$F$10))-$F$8-$F$11)-(($L$7*$L$9*(1-$L$10))-$L$8-$L$11)</f>
        <v>-344</v>
      </c>
      <c r="F19" s="12">
        <f t="shared" si="2"/>
        <v>-339.5</v>
      </c>
      <c r="G19" s="12">
        <f t="shared" si="2"/>
        <v>-335</v>
      </c>
      <c r="H19" s="12">
        <f t="shared" si="2"/>
        <v>-330.5</v>
      </c>
      <c r="I19" s="12">
        <f t="shared" si="2"/>
        <v>-326</v>
      </c>
      <c r="J19" s="12">
        <f t="shared" si="2"/>
        <v>-321.5</v>
      </c>
      <c r="K19" s="12">
        <f t="shared" si="2"/>
        <v>-317</v>
      </c>
      <c r="L19" s="12">
        <f t="shared" si="2"/>
        <v>-312.5</v>
      </c>
      <c r="M19" s="20">
        <f t="shared" si="2"/>
        <v>-308</v>
      </c>
      <c r="N19" s="5"/>
      <c r="O19" s="28"/>
      <c r="Q19" s="35"/>
    </row>
    <row r="20" spans="1:17" x14ac:dyDescent="0.45">
      <c r="A20" s="33"/>
      <c r="C20" s="27"/>
      <c r="D20" s="44">
        <f t="shared" ref="D20:D33" si="3">D19+0.0025</f>
        <v>0.115</v>
      </c>
      <c r="E20" s="19">
        <f t="shared" ref="E20:M20" si="4">(($D$20*E17*(1-$F$10))-$F$8-$F$11)-(($L$7*$L$9*(1-$L$10))-$L$8-$L$11)</f>
        <v>-328</v>
      </c>
      <c r="F20" s="12">
        <f t="shared" si="4"/>
        <v>-323.39999999999998</v>
      </c>
      <c r="G20" s="12">
        <f t="shared" si="4"/>
        <v>-318.79999999999995</v>
      </c>
      <c r="H20" s="12">
        <f t="shared" si="4"/>
        <v>-314.19999999999993</v>
      </c>
      <c r="I20" s="12">
        <f t="shared" si="4"/>
        <v>-309.59999999999991</v>
      </c>
      <c r="J20" s="12">
        <f t="shared" si="4"/>
        <v>-305</v>
      </c>
      <c r="K20" s="12">
        <f t="shared" si="4"/>
        <v>-300.39999999999998</v>
      </c>
      <c r="L20" s="12">
        <f t="shared" si="4"/>
        <v>-295.79999999999995</v>
      </c>
      <c r="M20" s="20">
        <f t="shared" si="4"/>
        <v>-291.19999999999993</v>
      </c>
      <c r="N20" s="5"/>
      <c r="O20" s="28"/>
      <c r="Q20" s="35"/>
    </row>
    <row r="21" spans="1:17" x14ac:dyDescent="0.45">
      <c r="A21" s="33"/>
      <c r="C21" s="27"/>
      <c r="D21" s="44">
        <f t="shared" si="3"/>
        <v>0.11750000000000001</v>
      </c>
      <c r="E21" s="19">
        <f t="shared" ref="E21:M21" si="5">(($D$21*E17*(1-$F$10))-$F$8-$F$11)-(($L$7*$L$9*(1-$L$10))-$L$8-$L$11)</f>
        <v>-311.99999999999989</v>
      </c>
      <c r="F21" s="12">
        <f t="shared" si="5"/>
        <v>-307.29999999999984</v>
      </c>
      <c r="G21" s="12">
        <f t="shared" si="5"/>
        <v>-302.59999999999991</v>
      </c>
      <c r="H21" s="12">
        <f t="shared" si="5"/>
        <v>-297.89999999999986</v>
      </c>
      <c r="I21" s="12">
        <f t="shared" si="5"/>
        <v>-293.19999999999982</v>
      </c>
      <c r="J21" s="12">
        <f t="shared" si="5"/>
        <v>-288.49999999999989</v>
      </c>
      <c r="K21" s="12">
        <f t="shared" si="5"/>
        <v>-283.79999999999984</v>
      </c>
      <c r="L21" s="12">
        <f t="shared" si="5"/>
        <v>-279.09999999999991</v>
      </c>
      <c r="M21" s="20">
        <f t="shared" si="5"/>
        <v>-274.39999999999986</v>
      </c>
      <c r="N21" s="5"/>
      <c r="O21" s="28"/>
      <c r="Q21" s="35"/>
    </row>
    <row r="22" spans="1:17" x14ac:dyDescent="0.45">
      <c r="A22" s="33"/>
      <c r="C22" s="27"/>
      <c r="D22" s="44">
        <f t="shared" si="3"/>
        <v>0.12000000000000001</v>
      </c>
      <c r="E22" s="19">
        <f t="shared" ref="E22:M22" si="6">(($D$22*E17*(1-$F$10))-$F$8-$F$11)-(($L$7*$L$9*(1-$L$10))-$L$8-$L$11)</f>
        <v>-295.99999999999989</v>
      </c>
      <c r="F22" s="12">
        <f t="shared" si="6"/>
        <v>-291.19999999999982</v>
      </c>
      <c r="G22" s="12">
        <f t="shared" si="6"/>
        <v>-286.39999999999986</v>
      </c>
      <c r="H22" s="12">
        <f t="shared" si="6"/>
        <v>-281.59999999999991</v>
      </c>
      <c r="I22" s="12">
        <f t="shared" si="6"/>
        <v>-276.79999999999984</v>
      </c>
      <c r="J22" s="12">
        <f t="shared" si="6"/>
        <v>-271.99999999999989</v>
      </c>
      <c r="K22" s="12">
        <f t="shared" si="6"/>
        <v>-267.19999999999982</v>
      </c>
      <c r="L22" s="12">
        <f t="shared" si="6"/>
        <v>-262.39999999999986</v>
      </c>
      <c r="M22" s="20">
        <f t="shared" si="6"/>
        <v>-257.59999999999991</v>
      </c>
      <c r="N22" s="5"/>
      <c r="O22" s="28"/>
      <c r="Q22" s="35"/>
    </row>
    <row r="23" spans="1:17" x14ac:dyDescent="0.45">
      <c r="A23" s="33"/>
      <c r="C23" s="27"/>
      <c r="D23" s="44">
        <f t="shared" si="3"/>
        <v>0.12250000000000001</v>
      </c>
      <c r="E23" s="19">
        <f t="shared" ref="E23:M23" si="7">(($D$23*E17*(1-$F$10))-$F$8-$F$11)-(($L$7*$L$9*(1-$L$10))-$L$8-$L$11)</f>
        <v>-279.99999999999989</v>
      </c>
      <c r="F23" s="12">
        <f t="shared" si="7"/>
        <v>-275.09999999999991</v>
      </c>
      <c r="G23" s="12">
        <f t="shared" si="7"/>
        <v>-270.19999999999982</v>
      </c>
      <c r="H23" s="12">
        <f t="shared" si="7"/>
        <v>-265.29999999999984</v>
      </c>
      <c r="I23" s="12">
        <f t="shared" si="7"/>
        <v>-260.39999999999986</v>
      </c>
      <c r="J23" s="12">
        <f t="shared" si="7"/>
        <v>-255.49999999999989</v>
      </c>
      <c r="K23" s="12">
        <f t="shared" si="7"/>
        <v>-250.59999999999991</v>
      </c>
      <c r="L23" s="12">
        <f t="shared" si="7"/>
        <v>-245.69999999999982</v>
      </c>
      <c r="M23" s="20">
        <f t="shared" si="7"/>
        <v>-240.79999999999995</v>
      </c>
      <c r="N23" s="5"/>
      <c r="O23" s="28"/>
      <c r="Q23" s="35"/>
    </row>
    <row r="24" spans="1:17" x14ac:dyDescent="0.45">
      <c r="A24" s="33"/>
      <c r="C24" s="27"/>
      <c r="D24" s="44">
        <f t="shared" si="3"/>
        <v>0.125</v>
      </c>
      <c r="E24" s="19">
        <f t="shared" ref="E24:M24" si="8">(($D$24*E17*(1-$F$10))-$F$8-$F$11)-(($L$7*$L$9*(1-$L$10))-$L$8-$L$11)</f>
        <v>-264</v>
      </c>
      <c r="F24" s="12">
        <f t="shared" si="8"/>
        <v>-259</v>
      </c>
      <c r="G24" s="12">
        <f t="shared" si="8"/>
        <v>-254</v>
      </c>
      <c r="H24" s="12">
        <f t="shared" si="8"/>
        <v>-249</v>
      </c>
      <c r="I24" s="12">
        <f t="shared" si="8"/>
        <v>-244</v>
      </c>
      <c r="J24" s="12">
        <f t="shared" si="8"/>
        <v>-239</v>
      </c>
      <c r="K24" s="12">
        <f t="shared" si="8"/>
        <v>-234</v>
      </c>
      <c r="L24" s="12">
        <f t="shared" si="8"/>
        <v>-229</v>
      </c>
      <c r="M24" s="20">
        <f t="shared" si="8"/>
        <v>-224</v>
      </c>
      <c r="N24" s="5"/>
      <c r="O24" s="28"/>
      <c r="Q24" s="35"/>
    </row>
    <row r="25" spans="1:17" x14ac:dyDescent="0.45">
      <c r="A25" s="33"/>
      <c r="C25" s="27"/>
      <c r="D25" s="44">
        <f t="shared" si="3"/>
        <v>0.1275</v>
      </c>
      <c r="E25" s="19">
        <f t="shared" ref="E25:M25" si="9">(($D$25*E17*(1-$F$10))-$F$8-$F$11)-(($L$7*$L$9*(1-$L$10))-$L$8-$L$11)</f>
        <v>-248</v>
      </c>
      <c r="F25" s="12">
        <f t="shared" si="9"/>
        <v>-242.89999999999998</v>
      </c>
      <c r="G25" s="12">
        <f t="shared" si="9"/>
        <v>-237.79999999999995</v>
      </c>
      <c r="H25" s="12">
        <f t="shared" si="9"/>
        <v>-232.69999999999993</v>
      </c>
      <c r="I25" s="12">
        <f t="shared" si="9"/>
        <v>-227.59999999999991</v>
      </c>
      <c r="J25" s="12">
        <f t="shared" si="9"/>
        <v>-222.5</v>
      </c>
      <c r="K25" s="12">
        <f t="shared" si="9"/>
        <v>-217.39999999999998</v>
      </c>
      <c r="L25" s="12">
        <f t="shared" si="9"/>
        <v>-212.29999999999995</v>
      </c>
      <c r="M25" s="20">
        <f t="shared" si="9"/>
        <v>-207.19999999999993</v>
      </c>
      <c r="N25" s="5"/>
      <c r="O25" s="28"/>
      <c r="Q25" s="35"/>
    </row>
    <row r="26" spans="1:17" x14ac:dyDescent="0.45">
      <c r="A26" s="33"/>
      <c r="C26" s="27"/>
      <c r="D26" s="44">
        <f t="shared" si="3"/>
        <v>0.13</v>
      </c>
      <c r="E26" s="19">
        <f t="shared" ref="E26:M26" si="10">(($D$26*E17*(1-$F$10))-$F$8-$F$11)-(($L$7*$L$9*(1-$L$10))-$L$8-$L$11)</f>
        <v>-232</v>
      </c>
      <c r="F26" s="12">
        <f t="shared" si="10"/>
        <v>-226.79999999999995</v>
      </c>
      <c r="G26" s="12">
        <f t="shared" si="10"/>
        <v>-221.59999999999991</v>
      </c>
      <c r="H26" s="12">
        <f t="shared" si="10"/>
        <v>-216.39999999999998</v>
      </c>
      <c r="I26" s="12">
        <f>(($D$26*I17*(1-$F$10))-$F$8-$F$11)-(($L$7*$L$9*(1-$L$10))-$L$8-$L$11)</f>
        <v>-211.19999999999993</v>
      </c>
      <c r="J26" s="12">
        <f t="shared" si="10"/>
        <v>-206</v>
      </c>
      <c r="K26" s="12">
        <f t="shared" si="10"/>
        <v>-200.79999999999995</v>
      </c>
      <c r="L26" s="12">
        <f t="shared" si="10"/>
        <v>-195.59999999999991</v>
      </c>
      <c r="M26" s="20">
        <f t="shared" si="10"/>
        <v>-190.39999999999998</v>
      </c>
      <c r="N26" s="5"/>
      <c r="O26" s="28"/>
      <c r="Q26" s="35"/>
    </row>
    <row r="27" spans="1:17" x14ac:dyDescent="0.45">
      <c r="A27" s="33"/>
      <c r="C27" s="27"/>
      <c r="D27" s="44">
        <f t="shared" si="3"/>
        <v>0.13250000000000001</v>
      </c>
      <c r="E27" s="19">
        <f t="shared" ref="E27:M27" si="11">(($D$27*E17*(1-$F$10))-$F$8-$F$11)-(($L$7*$L$9*(1-$L$10))-$L$8-$L$11)</f>
        <v>-216</v>
      </c>
      <c r="F27" s="12">
        <f t="shared" si="11"/>
        <v>-210.69999999999993</v>
      </c>
      <c r="G27" s="12">
        <f t="shared" si="11"/>
        <v>-205.39999999999998</v>
      </c>
      <c r="H27" s="12">
        <f t="shared" si="11"/>
        <v>-200.09999999999991</v>
      </c>
      <c r="I27" s="12">
        <f t="shared" si="11"/>
        <v>-194.79999999999995</v>
      </c>
      <c r="J27" s="12">
        <f t="shared" si="11"/>
        <v>-189.5</v>
      </c>
      <c r="K27" s="12">
        <f t="shared" si="11"/>
        <v>-184.19999999999993</v>
      </c>
      <c r="L27" s="12">
        <f t="shared" si="11"/>
        <v>-178.89999999999998</v>
      </c>
      <c r="M27" s="20">
        <f t="shared" si="11"/>
        <v>-173.59999999999991</v>
      </c>
      <c r="N27" s="5"/>
      <c r="O27" s="28"/>
      <c r="Q27" s="35"/>
    </row>
    <row r="28" spans="1:17" x14ac:dyDescent="0.45">
      <c r="A28" s="33"/>
      <c r="C28" s="27"/>
      <c r="D28" s="44">
        <f t="shared" si="3"/>
        <v>0.13500000000000001</v>
      </c>
      <c r="E28" s="19">
        <f t="shared" ref="E28:M28" si="12">(($D$28*E17*(1-$F$10))-$F$8-$F$11)-(($L$7*$L$9*(1-$L$10))-$L$8-$L$11)</f>
        <v>-200</v>
      </c>
      <c r="F28" s="12">
        <f t="shared" si="12"/>
        <v>-194.59999999999991</v>
      </c>
      <c r="G28" s="12">
        <f t="shared" si="12"/>
        <v>-189.19999999999993</v>
      </c>
      <c r="H28" s="12">
        <f t="shared" si="12"/>
        <v>-183.79999999999995</v>
      </c>
      <c r="I28" s="12">
        <f t="shared" si="12"/>
        <v>-178.39999999999998</v>
      </c>
      <c r="J28" s="12">
        <f t="shared" si="12"/>
        <v>-173</v>
      </c>
      <c r="K28" s="12">
        <f t="shared" si="12"/>
        <v>-167.59999999999991</v>
      </c>
      <c r="L28" s="12">
        <f t="shared" si="12"/>
        <v>-162.19999999999993</v>
      </c>
      <c r="M28" s="20">
        <f t="shared" si="12"/>
        <v>-156.79999999999995</v>
      </c>
      <c r="N28" s="5"/>
      <c r="O28" s="28"/>
      <c r="Q28" s="35"/>
    </row>
    <row r="29" spans="1:17" x14ac:dyDescent="0.45">
      <c r="A29" s="33"/>
      <c r="C29" s="27"/>
      <c r="D29" s="44">
        <f t="shared" si="3"/>
        <v>0.13750000000000001</v>
      </c>
      <c r="E29" s="19">
        <f t="shared" ref="E29:M29" si="13">(($D$29*E17*(1-$F$10))-$F$8-$F$11)-(($L$7*$L$9*(1-$L$10))-$L$8-$L$11)</f>
        <v>-184</v>
      </c>
      <c r="F29" s="12">
        <f t="shared" si="13"/>
        <v>-178.5</v>
      </c>
      <c r="G29" s="12">
        <f t="shared" si="13"/>
        <v>-173</v>
      </c>
      <c r="H29" s="12">
        <f t="shared" si="13"/>
        <v>-167.5</v>
      </c>
      <c r="I29" s="12">
        <f t="shared" si="13"/>
        <v>-162</v>
      </c>
      <c r="J29" s="12">
        <f t="shared" si="13"/>
        <v>-156.5</v>
      </c>
      <c r="K29" s="12">
        <f t="shared" si="13"/>
        <v>-151</v>
      </c>
      <c r="L29" s="12">
        <f t="shared" si="13"/>
        <v>-145.5</v>
      </c>
      <c r="M29" s="20">
        <f t="shared" si="13"/>
        <v>-140</v>
      </c>
      <c r="N29" s="5"/>
      <c r="O29" s="28"/>
      <c r="Q29" s="35"/>
    </row>
    <row r="30" spans="1:17" x14ac:dyDescent="0.45">
      <c r="A30" s="33"/>
      <c r="C30" s="27"/>
      <c r="D30" s="44">
        <f t="shared" si="3"/>
        <v>0.14000000000000001</v>
      </c>
      <c r="E30" s="19">
        <f t="shared" ref="E30:M30" si="14">(($D$30*E17*(1-$F$10))-$F$8-$F$11)-(($L$7*$L$9*(1-$L$10))-$L$8-$L$11)</f>
        <v>-168</v>
      </c>
      <c r="F30" s="12">
        <f t="shared" si="14"/>
        <v>-162.39999999999998</v>
      </c>
      <c r="G30" s="12">
        <f t="shared" si="14"/>
        <v>-156.79999999999995</v>
      </c>
      <c r="H30" s="12">
        <f t="shared" si="14"/>
        <v>-151.19999999999993</v>
      </c>
      <c r="I30" s="12">
        <f t="shared" si="14"/>
        <v>-145.59999999999991</v>
      </c>
      <c r="J30" s="12">
        <f t="shared" si="14"/>
        <v>-140</v>
      </c>
      <c r="K30" s="12">
        <f t="shared" si="14"/>
        <v>-134.39999999999998</v>
      </c>
      <c r="L30" s="12">
        <f t="shared" si="14"/>
        <v>-128.79999999999995</v>
      </c>
      <c r="M30" s="20">
        <f t="shared" si="14"/>
        <v>-123.19999999999993</v>
      </c>
      <c r="N30" s="5"/>
      <c r="O30" s="28"/>
      <c r="Q30" s="35"/>
    </row>
    <row r="31" spans="1:17" x14ac:dyDescent="0.45">
      <c r="A31" s="33"/>
      <c r="C31" s="27"/>
      <c r="D31" s="44">
        <f t="shared" si="3"/>
        <v>0.14250000000000002</v>
      </c>
      <c r="E31" s="19">
        <f t="shared" ref="E31:M31" si="15">(($D$31*E17*(1-$F$10))-$F$8-$F$11)-(($L$7*$L$9*(1-$L$10))-$L$8-$L$11)</f>
        <v>-151.99999999999977</v>
      </c>
      <c r="F31" s="12">
        <f t="shared" si="15"/>
        <v>-146.29999999999973</v>
      </c>
      <c r="G31" s="12">
        <f t="shared" si="15"/>
        <v>-140.5999999999998</v>
      </c>
      <c r="H31" s="12">
        <f t="shared" si="15"/>
        <v>-134.89999999999975</v>
      </c>
      <c r="I31" s="12">
        <f t="shared" si="15"/>
        <v>-129.19999999999982</v>
      </c>
      <c r="J31" s="12">
        <f t="shared" si="15"/>
        <v>-123.49999999999977</v>
      </c>
      <c r="K31" s="12">
        <f t="shared" si="15"/>
        <v>-117.79999999999973</v>
      </c>
      <c r="L31" s="12">
        <f t="shared" si="15"/>
        <v>-112.0999999999998</v>
      </c>
      <c r="M31" s="20">
        <f t="shared" si="15"/>
        <v>-106.39999999999975</v>
      </c>
      <c r="N31" s="5"/>
      <c r="O31" s="28"/>
      <c r="Q31" s="35"/>
    </row>
    <row r="32" spans="1:17" x14ac:dyDescent="0.45">
      <c r="A32" s="33"/>
      <c r="C32" s="27"/>
      <c r="D32" s="44">
        <f t="shared" si="3"/>
        <v>0.14500000000000002</v>
      </c>
      <c r="E32" s="19">
        <f t="shared" ref="E32:M32" si="16">(($D$32*E17*(1-$F$10))-$F$8-$F$11)-(($L$7*$L$9*(1-$L$10))-$L$8-$L$11)</f>
        <v>-135.99999999999977</v>
      </c>
      <c r="F32" s="12">
        <f t="shared" si="16"/>
        <v>-130.19999999999982</v>
      </c>
      <c r="G32" s="12">
        <f t="shared" si="16"/>
        <v>-124.39999999999975</v>
      </c>
      <c r="H32" s="12">
        <f t="shared" si="16"/>
        <v>-118.5999999999998</v>
      </c>
      <c r="I32" s="12">
        <f t="shared" si="16"/>
        <v>-112.79999999999973</v>
      </c>
      <c r="J32" s="12">
        <f t="shared" si="16"/>
        <v>-106.99999999999977</v>
      </c>
      <c r="K32" s="12">
        <f t="shared" si="16"/>
        <v>-101.19999999999982</v>
      </c>
      <c r="L32" s="12">
        <f t="shared" si="16"/>
        <v>-95.39999999999975</v>
      </c>
      <c r="M32" s="20">
        <f t="shared" si="16"/>
        <v>-89.599999999999795</v>
      </c>
      <c r="N32" s="5"/>
      <c r="O32" s="28"/>
      <c r="Q32" s="35"/>
    </row>
    <row r="33" spans="1:17" ht="19" thickBot="1" x14ac:dyDescent="0.5">
      <c r="A33" s="33"/>
      <c r="C33" s="27"/>
      <c r="D33" s="44">
        <f t="shared" si="3"/>
        <v>0.14750000000000002</v>
      </c>
      <c r="E33" s="21">
        <f t="shared" ref="E33:M33" si="17">(($D$33*E17*(1-$F$10))-$F$8-$F$11)-(($L$7*$L$9*(1-$L$10))-$L$8-$L$11)</f>
        <v>-119.99999999999977</v>
      </c>
      <c r="F33" s="22">
        <f t="shared" si="17"/>
        <v>-114.0999999999998</v>
      </c>
      <c r="G33" s="22">
        <f t="shared" si="17"/>
        <v>-108.19999999999982</v>
      </c>
      <c r="H33" s="22">
        <f t="shared" si="17"/>
        <v>-102.29999999999973</v>
      </c>
      <c r="I33" s="22">
        <f t="shared" si="17"/>
        <v>-96.39999999999975</v>
      </c>
      <c r="J33" s="22">
        <f t="shared" si="17"/>
        <v>-90.499999999999773</v>
      </c>
      <c r="K33" s="22">
        <f t="shared" si="17"/>
        <v>-84.599999999999795</v>
      </c>
      <c r="L33" s="22">
        <f t="shared" si="17"/>
        <v>-78.699999999999818</v>
      </c>
      <c r="M33" s="23">
        <f t="shared" si="17"/>
        <v>-72.799999999999727</v>
      </c>
      <c r="N33" s="5"/>
      <c r="O33" s="28"/>
      <c r="Q33" s="35"/>
    </row>
    <row r="34" spans="1:17" ht="19" thickBot="1" x14ac:dyDescent="0.5">
      <c r="A34" s="33"/>
      <c r="C34" s="29"/>
      <c r="D34" s="30"/>
      <c r="E34" s="38" t="s">
        <v>37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45">
      <c r="A35" s="33"/>
      <c r="Q35" s="35"/>
    </row>
    <row r="36" spans="1:17" x14ac:dyDescent="0.45">
      <c r="A36" s="33"/>
      <c r="C36" s="37" t="s">
        <v>19</v>
      </c>
      <c r="Q36" s="35"/>
    </row>
    <row r="37" spans="1:17" x14ac:dyDescent="0.45">
      <c r="A37" s="33"/>
      <c r="C37" s="37" t="s">
        <v>20</v>
      </c>
      <c r="Q37" s="35"/>
    </row>
    <row r="38" spans="1:17" x14ac:dyDescent="0.45">
      <c r="A38" s="33"/>
      <c r="C38" s="37" t="s">
        <v>21</v>
      </c>
      <c r="Q38" s="35"/>
    </row>
    <row r="39" spans="1:17" x14ac:dyDescent="0.45">
      <c r="A39" s="33"/>
      <c r="Q39" s="35"/>
    </row>
    <row r="40" spans="1:17" x14ac:dyDescent="0.4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0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00" priority="54" operator="greaterThan">
      <formula>0</formula>
    </cfRule>
    <cfRule type="cellIs" dxfId="99" priority="55" operator="greaterThan">
      <formula>0</formula>
    </cfRule>
  </conditionalFormatting>
  <conditionalFormatting sqref="E18:M33">
    <cfRule type="cellIs" dxfId="98" priority="53" operator="greaterThan">
      <formula>0</formula>
    </cfRule>
  </conditionalFormatting>
  <conditionalFormatting sqref="F18">
    <cfRule type="cellIs" dxfId="9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80" zoomScaleNormal="80" workbookViewId="0">
      <selection activeCell="C6" sqref="C6:O34"/>
    </sheetView>
  </sheetViews>
  <sheetFormatPr defaultRowHeight="18.5" x14ac:dyDescent="0.45"/>
  <cols>
    <col min="1" max="1" width="4.1796875" style="1" customWidth="1"/>
    <col min="2" max="2" width="9.1796875" style="1"/>
    <col min="3" max="3" width="12.81640625" style="1" bestFit="1" customWidth="1"/>
    <col min="4" max="4" width="10.54296875" style="1" bestFit="1" customWidth="1"/>
    <col min="5" max="5" width="10.7265625" style="1" customWidth="1"/>
    <col min="6" max="6" width="12.453125" style="1" customWidth="1"/>
    <col min="7" max="7" width="12.7265625" style="1" customWidth="1"/>
    <col min="8" max="8" width="11.7265625" style="1" customWidth="1"/>
    <col min="9" max="9" width="12.81640625" style="1" customWidth="1"/>
    <col min="10" max="10" width="12.26953125" style="1" bestFit="1" customWidth="1"/>
    <col min="11" max="11" width="11.81640625" style="1" customWidth="1"/>
    <col min="12" max="13" width="12.81640625" style="1" bestFit="1" customWidth="1"/>
    <col min="14" max="14" width="9.54296875" style="1" customWidth="1"/>
    <col min="16" max="16" width="9.26953125" bestFit="1" customWidth="1"/>
    <col min="17" max="17" width="3.54296875" customWidth="1"/>
    <col min="18" max="18" width="12.1796875" customWidth="1"/>
    <col min="19" max="19" width="11.453125" customWidth="1"/>
    <col min="20" max="20" width="11.26953125" customWidth="1"/>
    <col min="21" max="21" width="10" customWidth="1"/>
    <col min="22" max="22" width="11.1796875" customWidth="1"/>
    <col min="23" max="23" width="12" customWidth="1"/>
    <col min="24" max="24" width="10.54296875" customWidth="1"/>
    <col min="25" max="25" width="12.81640625" customWidth="1"/>
    <col min="26" max="26" width="12.54296875" customWidth="1"/>
    <col min="27" max="27" width="12" customWidth="1"/>
    <col min="28" max="28" width="11.1796875" customWidth="1"/>
    <col min="29" max="29" width="14.26953125" customWidth="1"/>
    <col min="30" max="31" width="12.54296875" customWidth="1"/>
    <col min="32" max="32" width="13.1796875" customWidth="1"/>
    <col min="33" max="33" width="12.26953125" customWidth="1"/>
    <col min="34" max="34" width="10.54296875" customWidth="1"/>
    <col min="35" max="35" width="11.26953125" customWidth="1"/>
    <col min="36" max="36" width="12" customWidth="1"/>
    <col min="37" max="37" width="10.26953125" customWidth="1"/>
    <col min="38" max="38" width="10.7265625" customWidth="1"/>
    <col min="39" max="39" width="12.453125" customWidth="1"/>
  </cols>
  <sheetData>
    <row r="1" spans="1:39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45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45">
      <c r="A3" s="33"/>
      <c r="C3" s="2" t="s">
        <v>12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45">
      <c r="A4" s="33"/>
      <c r="C4" s="2" t="s">
        <v>13</v>
      </c>
      <c r="Q4" s="35"/>
    </row>
    <row r="5" spans="1:39" ht="19" thickBot="1" x14ac:dyDescent="0.5">
      <c r="A5" s="33"/>
      <c r="Q5" s="35"/>
    </row>
    <row r="6" spans="1:39" ht="21" x14ac:dyDescent="0.5">
      <c r="A6" s="33"/>
      <c r="C6" s="24"/>
      <c r="D6" s="25"/>
      <c r="E6" s="25"/>
      <c r="F6" s="25"/>
      <c r="G6" s="25"/>
      <c r="H6" s="25"/>
      <c r="I6" s="36" t="s">
        <v>34</v>
      </c>
      <c r="J6" s="25"/>
      <c r="K6" s="25"/>
      <c r="L6" s="25"/>
      <c r="M6" s="25"/>
      <c r="N6" s="25"/>
      <c r="O6" s="26"/>
      <c r="Q6" s="35"/>
    </row>
    <row r="7" spans="1:39" x14ac:dyDescent="0.4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45">
      <c r="A8" s="33"/>
      <c r="C8" s="27"/>
      <c r="D8" s="5"/>
      <c r="E8" s="7" t="s">
        <v>27</v>
      </c>
      <c r="F8" s="39">
        <v>895</v>
      </c>
      <c r="G8" s="5" t="s">
        <v>3</v>
      </c>
      <c r="H8" s="5"/>
      <c r="I8" s="5"/>
      <c r="J8" s="5"/>
      <c r="K8" s="7" t="s">
        <v>2</v>
      </c>
      <c r="L8" s="39">
        <v>623</v>
      </c>
      <c r="M8" s="5" t="s">
        <v>3</v>
      </c>
      <c r="N8" s="5"/>
      <c r="O8" s="28"/>
      <c r="Q8" s="35"/>
    </row>
    <row r="9" spans="1:39" x14ac:dyDescent="0.45">
      <c r="A9" s="33"/>
      <c r="C9" s="27"/>
      <c r="D9" s="5"/>
      <c r="E9" s="7" t="s">
        <v>33</v>
      </c>
      <c r="F9" s="40">
        <v>8000</v>
      </c>
      <c r="G9" s="5" t="s">
        <v>0</v>
      </c>
      <c r="H9" s="5"/>
      <c r="I9" s="5"/>
      <c r="J9" s="5"/>
      <c r="K9" s="7" t="s">
        <v>5</v>
      </c>
      <c r="L9" s="40">
        <v>180</v>
      </c>
      <c r="M9" s="5" t="s">
        <v>1</v>
      </c>
      <c r="N9" s="5"/>
      <c r="O9" s="28"/>
      <c r="Q9" s="35"/>
    </row>
    <row r="10" spans="1:39" x14ac:dyDescent="0.45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9</v>
      </c>
      <c r="L10" s="41">
        <v>0.2</v>
      </c>
      <c r="M10" s="5" t="s">
        <v>6</v>
      </c>
      <c r="N10" s="5"/>
      <c r="O10" s="28"/>
      <c r="Q10" s="35"/>
    </row>
    <row r="11" spans="1:39" x14ac:dyDescent="0.45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10</v>
      </c>
      <c r="L11" s="39">
        <v>0</v>
      </c>
      <c r="M11" s="5" t="s">
        <v>3</v>
      </c>
      <c r="N11" s="5"/>
      <c r="O11" s="28"/>
      <c r="Q11" s="35"/>
    </row>
    <row r="12" spans="1:39" x14ac:dyDescent="0.4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45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5"/>
    </row>
    <row r="14" spans="1:39" hidden="1" x14ac:dyDescent="0.45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5"/>
    </row>
    <row r="15" spans="1:39" x14ac:dyDescent="0.45">
      <c r="A15" s="33"/>
      <c r="C15" s="27"/>
      <c r="D15" s="5"/>
      <c r="E15" s="5"/>
      <c r="F15" s="13"/>
      <c r="G15" s="5"/>
      <c r="H15" s="32"/>
      <c r="I15" s="8" t="s">
        <v>25</v>
      </c>
      <c r="J15" s="5"/>
      <c r="K15" s="5"/>
      <c r="L15" s="5"/>
      <c r="M15" s="5"/>
      <c r="N15" s="5"/>
      <c r="O15" s="28"/>
      <c r="Q15" s="35"/>
    </row>
    <row r="16" spans="1:39" x14ac:dyDescent="0.45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" thickBot="1" x14ac:dyDescent="0.5">
      <c r="A17" s="33"/>
      <c r="C17" s="27"/>
      <c r="D17" s="5"/>
      <c r="E17" s="10">
        <v>5</v>
      </c>
      <c r="F17" s="11">
        <f t="shared" ref="F17:M17" si="0">E17+0.25</f>
        <v>5.25</v>
      </c>
      <c r="G17" s="11">
        <f t="shared" si="0"/>
        <v>5.5</v>
      </c>
      <c r="H17" s="11">
        <f t="shared" si="0"/>
        <v>5.75</v>
      </c>
      <c r="I17" s="11">
        <f t="shared" si="0"/>
        <v>6</v>
      </c>
      <c r="J17" s="11">
        <f t="shared" si="0"/>
        <v>6.25</v>
      </c>
      <c r="K17" s="11">
        <f t="shared" si="0"/>
        <v>6.5</v>
      </c>
      <c r="L17" s="11">
        <f t="shared" si="0"/>
        <v>6.75</v>
      </c>
      <c r="M17" s="11">
        <f t="shared" si="0"/>
        <v>7</v>
      </c>
      <c r="N17" s="5"/>
      <c r="O17" s="28"/>
      <c r="Q17" s="35"/>
    </row>
    <row r="18" spans="1:17" x14ac:dyDescent="0.45">
      <c r="A18" s="33"/>
      <c r="C18" s="27"/>
      <c r="D18" s="43">
        <v>0.11</v>
      </c>
      <c r="E18" s="16">
        <f>(($D$18*$F$9*(1-$F$10))-$F$8-$F$11)-((E17*$L$9*(1-$L$10))-$L$8-$L$11)</f>
        <v>-288</v>
      </c>
      <c r="F18" s="17">
        <f t="shared" ref="F18:M18" si="1">(($D$18*$F$9*(1-$F$10))-$F$8-$F$11)-((F17*$L$9*(1-$L$10))-$L$8-$L$11)</f>
        <v>-324</v>
      </c>
      <c r="G18" s="17">
        <f t="shared" si="1"/>
        <v>-360</v>
      </c>
      <c r="H18" s="17">
        <f t="shared" si="1"/>
        <v>-396</v>
      </c>
      <c r="I18" s="17">
        <f t="shared" si="1"/>
        <v>-432</v>
      </c>
      <c r="J18" s="17">
        <f t="shared" si="1"/>
        <v>-468</v>
      </c>
      <c r="K18" s="17">
        <f t="shared" si="1"/>
        <v>-504</v>
      </c>
      <c r="L18" s="17">
        <f t="shared" si="1"/>
        <v>-540</v>
      </c>
      <c r="M18" s="18">
        <f t="shared" si="1"/>
        <v>-576</v>
      </c>
      <c r="N18" s="5"/>
      <c r="O18" s="28"/>
      <c r="Q18" s="35"/>
    </row>
    <row r="19" spans="1:17" x14ac:dyDescent="0.45">
      <c r="A19" s="33"/>
      <c r="C19" s="27"/>
      <c r="D19" s="44">
        <f>D18+0.0025</f>
        <v>0.1125</v>
      </c>
      <c r="E19" s="19">
        <f t="shared" ref="E19:M19" si="2">(($D$19*$F$9*(1-$F$10))-$F$8-$F$11)-((E17*$L$9*(1-$L$10))-$L$8-$L$11)</f>
        <v>-272</v>
      </c>
      <c r="F19" s="12">
        <f t="shared" si="2"/>
        <v>-308</v>
      </c>
      <c r="G19" s="12">
        <f t="shared" si="2"/>
        <v>-344</v>
      </c>
      <c r="H19" s="12">
        <f t="shared" si="2"/>
        <v>-380</v>
      </c>
      <c r="I19" s="12">
        <f t="shared" si="2"/>
        <v>-416</v>
      </c>
      <c r="J19" s="12">
        <f t="shared" si="2"/>
        <v>-452</v>
      </c>
      <c r="K19" s="12">
        <f t="shared" si="2"/>
        <v>-488</v>
      </c>
      <c r="L19" s="12">
        <f t="shared" si="2"/>
        <v>-524</v>
      </c>
      <c r="M19" s="20">
        <f t="shared" si="2"/>
        <v>-560</v>
      </c>
      <c r="N19" s="5"/>
      <c r="O19" s="28"/>
      <c r="Q19" s="35"/>
    </row>
    <row r="20" spans="1:17" x14ac:dyDescent="0.45">
      <c r="A20" s="33"/>
      <c r="C20" s="27"/>
      <c r="D20" s="44">
        <f t="shared" ref="D20:D33" si="3">D19+0.0025</f>
        <v>0.115</v>
      </c>
      <c r="E20" s="19">
        <f t="shared" ref="E20:M20" si="4">(($D$20*$F$9*(1-$F$10))-$F$8-$F$11)-((E17*$L$9*(1-$L$10))-$L$8-$L$11)</f>
        <v>-256</v>
      </c>
      <c r="F20" s="12">
        <f t="shared" si="4"/>
        <v>-292</v>
      </c>
      <c r="G20" s="12">
        <f t="shared" si="4"/>
        <v>-328</v>
      </c>
      <c r="H20" s="12">
        <f t="shared" si="4"/>
        <v>-364</v>
      </c>
      <c r="I20" s="12">
        <f t="shared" si="4"/>
        <v>-400</v>
      </c>
      <c r="J20" s="12">
        <f t="shared" si="4"/>
        <v>-436</v>
      </c>
      <c r="K20" s="12">
        <f t="shared" si="4"/>
        <v>-472</v>
      </c>
      <c r="L20" s="12">
        <f t="shared" si="4"/>
        <v>-508</v>
      </c>
      <c r="M20" s="20">
        <f t="shared" si="4"/>
        <v>-544</v>
      </c>
      <c r="N20" s="5"/>
      <c r="O20" s="28"/>
      <c r="Q20" s="35"/>
    </row>
    <row r="21" spans="1:17" x14ac:dyDescent="0.45">
      <c r="A21" s="33"/>
      <c r="C21" s="27"/>
      <c r="D21" s="44">
        <f t="shared" si="3"/>
        <v>0.11750000000000001</v>
      </c>
      <c r="E21" s="19">
        <f t="shared" ref="E21:M21" si="5">(($D$21*$F$9*(1-$F$10))-$F$8-$F$11)-((E17*$L$9*(1-$L$10))-$L$8-$L$11)</f>
        <v>-239.99999999999989</v>
      </c>
      <c r="F21" s="12">
        <f t="shared" si="5"/>
        <v>-275.99999999999989</v>
      </c>
      <c r="G21" s="12">
        <f t="shared" si="5"/>
        <v>-311.99999999999989</v>
      </c>
      <c r="H21" s="12">
        <f t="shared" si="5"/>
        <v>-347.99999999999989</v>
      </c>
      <c r="I21" s="12">
        <f t="shared" si="5"/>
        <v>-383.99999999999989</v>
      </c>
      <c r="J21" s="12">
        <f t="shared" si="5"/>
        <v>-419.99999999999989</v>
      </c>
      <c r="K21" s="12">
        <f t="shared" si="5"/>
        <v>-455.99999999999989</v>
      </c>
      <c r="L21" s="12">
        <f t="shared" si="5"/>
        <v>-491.99999999999989</v>
      </c>
      <c r="M21" s="20">
        <f t="shared" si="5"/>
        <v>-527.99999999999989</v>
      </c>
      <c r="N21" s="5"/>
      <c r="O21" s="28"/>
      <c r="Q21" s="35"/>
    </row>
    <row r="22" spans="1:17" x14ac:dyDescent="0.45">
      <c r="A22" s="33"/>
      <c r="C22" s="27"/>
      <c r="D22" s="44">
        <f t="shared" si="3"/>
        <v>0.12000000000000001</v>
      </c>
      <c r="E22" s="19">
        <f t="shared" ref="E22:M22" si="6">(($D$22*$F$9*(1-$F$10))-$F$8-$F$11)-((E17*$L$9*(1-$L$10))-$L$8-$L$11)</f>
        <v>-223.99999999999989</v>
      </c>
      <c r="F22" s="12">
        <f t="shared" si="6"/>
        <v>-259.99999999999989</v>
      </c>
      <c r="G22" s="12">
        <f t="shared" si="6"/>
        <v>-295.99999999999989</v>
      </c>
      <c r="H22" s="12">
        <f t="shared" si="6"/>
        <v>-331.99999999999989</v>
      </c>
      <c r="I22" s="12">
        <f t="shared" si="6"/>
        <v>-367.99999999999989</v>
      </c>
      <c r="J22" s="12">
        <f t="shared" si="6"/>
        <v>-403.99999999999989</v>
      </c>
      <c r="K22" s="12">
        <f t="shared" si="6"/>
        <v>-439.99999999999989</v>
      </c>
      <c r="L22" s="12">
        <f t="shared" si="6"/>
        <v>-475.99999999999989</v>
      </c>
      <c r="M22" s="20">
        <f t="shared" si="6"/>
        <v>-511.99999999999989</v>
      </c>
      <c r="N22" s="5"/>
      <c r="O22" s="28"/>
      <c r="Q22" s="35"/>
    </row>
    <row r="23" spans="1:17" x14ac:dyDescent="0.45">
      <c r="A23" s="33"/>
      <c r="C23" s="27"/>
      <c r="D23" s="44">
        <f t="shared" si="3"/>
        <v>0.12250000000000001</v>
      </c>
      <c r="E23" s="19">
        <f t="shared" ref="E23:M23" si="7">(($D$23*$F$9*(1-$F$10))-$F$8-$F$11)-((E17*$L$9*(1-$L$10))-$L$8-$L$11)</f>
        <v>-207.99999999999989</v>
      </c>
      <c r="F23" s="12">
        <f t="shared" si="7"/>
        <v>-243.99999999999989</v>
      </c>
      <c r="G23" s="12">
        <f t="shared" si="7"/>
        <v>-279.99999999999989</v>
      </c>
      <c r="H23" s="12">
        <f t="shared" si="7"/>
        <v>-315.99999999999989</v>
      </c>
      <c r="I23" s="12">
        <f t="shared" si="7"/>
        <v>-351.99999999999989</v>
      </c>
      <c r="J23" s="12">
        <f t="shared" si="7"/>
        <v>-387.99999999999989</v>
      </c>
      <c r="K23" s="12">
        <f t="shared" si="7"/>
        <v>-423.99999999999989</v>
      </c>
      <c r="L23" s="12">
        <f t="shared" si="7"/>
        <v>-459.99999999999989</v>
      </c>
      <c r="M23" s="20">
        <f t="shared" si="7"/>
        <v>-495.99999999999989</v>
      </c>
      <c r="N23" s="5"/>
      <c r="O23" s="28"/>
      <c r="Q23" s="35"/>
    </row>
    <row r="24" spans="1:17" x14ac:dyDescent="0.45">
      <c r="A24" s="33"/>
      <c r="C24" s="27"/>
      <c r="D24" s="44">
        <f t="shared" si="3"/>
        <v>0.125</v>
      </c>
      <c r="E24" s="19">
        <f t="shared" ref="E24:M24" si="8">(($D$24*$F$9*(1-$F$10))-$F$8-$F$11)-((E17*$L$9*(1-$L$10))-$L$8-$L$11)</f>
        <v>-192</v>
      </c>
      <c r="F24" s="12">
        <f t="shared" si="8"/>
        <v>-228</v>
      </c>
      <c r="G24" s="12">
        <f t="shared" si="8"/>
        <v>-264</v>
      </c>
      <c r="H24" s="12">
        <f t="shared" si="8"/>
        <v>-300</v>
      </c>
      <c r="I24" s="12">
        <f t="shared" si="8"/>
        <v>-336</v>
      </c>
      <c r="J24" s="12">
        <f t="shared" si="8"/>
        <v>-372</v>
      </c>
      <c r="K24" s="12">
        <f t="shared" si="8"/>
        <v>-408</v>
      </c>
      <c r="L24" s="12">
        <f t="shared" si="8"/>
        <v>-444</v>
      </c>
      <c r="M24" s="20">
        <f t="shared" si="8"/>
        <v>-480</v>
      </c>
      <c r="N24" s="5"/>
      <c r="O24" s="28"/>
      <c r="Q24" s="35"/>
    </row>
    <row r="25" spans="1:17" x14ac:dyDescent="0.45">
      <c r="A25" s="33"/>
      <c r="C25" s="27"/>
      <c r="D25" s="44">
        <f t="shared" si="3"/>
        <v>0.1275</v>
      </c>
      <c r="E25" s="19">
        <f t="shared" ref="E25:M25" si="9">(($D$25*$F$9*(1-$F$10))-$F$8-$F$11)-((E17*$L$9*(1-$L$10))-$L$8-$L$11)</f>
        <v>-176</v>
      </c>
      <c r="F25" s="12">
        <f t="shared" si="9"/>
        <v>-212</v>
      </c>
      <c r="G25" s="12">
        <f t="shared" si="9"/>
        <v>-248</v>
      </c>
      <c r="H25" s="12">
        <f t="shared" si="9"/>
        <v>-284</v>
      </c>
      <c r="I25" s="12">
        <f t="shared" si="9"/>
        <v>-320</v>
      </c>
      <c r="J25" s="12">
        <f t="shared" si="9"/>
        <v>-356</v>
      </c>
      <c r="K25" s="12">
        <f t="shared" si="9"/>
        <v>-392</v>
      </c>
      <c r="L25" s="12">
        <f t="shared" si="9"/>
        <v>-428</v>
      </c>
      <c r="M25" s="20">
        <f t="shared" si="9"/>
        <v>-464</v>
      </c>
      <c r="N25" s="5"/>
      <c r="O25" s="28"/>
      <c r="Q25" s="35"/>
    </row>
    <row r="26" spans="1:17" x14ac:dyDescent="0.45">
      <c r="A26" s="33"/>
      <c r="C26" s="27"/>
      <c r="D26" s="44">
        <f t="shared" si="3"/>
        <v>0.13</v>
      </c>
      <c r="E26" s="19">
        <f t="shared" ref="E26:M26" si="10">(($D$26*$F$9*(1-$F$10))-$F$8-$F$11)-((E17*$L$9*(1-$L$10))-$L$8-$L$11)</f>
        <v>-160</v>
      </c>
      <c r="F26" s="12">
        <f t="shared" si="10"/>
        <v>-196</v>
      </c>
      <c r="G26" s="12">
        <f t="shared" si="10"/>
        <v>-232</v>
      </c>
      <c r="H26" s="12">
        <f t="shared" si="10"/>
        <v>-268</v>
      </c>
      <c r="I26" s="12">
        <f t="shared" si="10"/>
        <v>-304</v>
      </c>
      <c r="J26" s="12">
        <f t="shared" si="10"/>
        <v>-340</v>
      </c>
      <c r="K26" s="12">
        <f t="shared" si="10"/>
        <v>-376</v>
      </c>
      <c r="L26" s="12">
        <f t="shared" si="10"/>
        <v>-412</v>
      </c>
      <c r="M26" s="20">
        <f t="shared" si="10"/>
        <v>-448</v>
      </c>
      <c r="N26" s="5"/>
      <c r="O26" s="28"/>
      <c r="Q26" s="35"/>
    </row>
    <row r="27" spans="1:17" x14ac:dyDescent="0.45">
      <c r="A27" s="33"/>
      <c r="C27" s="27"/>
      <c r="D27" s="44">
        <f t="shared" si="3"/>
        <v>0.13250000000000001</v>
      </c>
      <c r="E27" s="19">
        <f t="shared" ref="E27:M27" si="11">(($D$27*$F$9*(1-$F$10))-$F$8-$F$11)-((E17*$L$9*(1-$L$10))-$L$8-$L$11)</f>
        <v>-144</v>
      </c>
      <c r="F27" s="12">
        <f t="shared" si="11"/>
        <v>-180</v>
      </c>
      <c r="G27" s="12">
        <f t="shared" si="11"/>
        <v>-216</v>
      </c>
      <c r="H27" s="12">
        <f t="shared" si="11"/>
        <v>-252</v>
      </c>
      <c r="I27" s="12">
        <f t="shared" si="11"/>
        <v>-288</v>
      </c>
      <c r="J27" s="12">
        <f t="shared" si="11"/>
        <v>-324</v>
      </c>
      <c r="K27" s="12">
        <f t="shared" si="11"/>
        <v>-360</v>
      </c>
      <c r="L27" s="12">
        <f t="shared" si="11"/>
        <v>-396</v>
      </c>
      <c r="M27" s="20">
        <f t="shared" si="11"/>
        <v>-432</v>
      </c>
      <c r="N27" s="5"/>
      <c r="O27" s="28"/>
      <c r="Q27" s="35"/>
    </row>
    <row r="28" spans="1:17" x14ac:dyDescent="0.45">
      <c r="A28" s="33"/>
      <c r="C28" s="27"/>
      <c r="D28" s="44">
        <f t="shared" si="3"/>
        <v>0.13500000000000001</v>
      </c>
      <c r="E28" s="19">
        <f t="shared" ref="E28:M28" si="12">(($D$28*$F$9*(1-$F$10))-$F$8-$F$11)-((E17*$L$9*(1-$L$10))-$L$8-$L$11)</f>
        <v>-128</v>
      </c>
      <c r="F28" s="12">
        <f t="shared" si="12"/>
        <v>-164</v>
      </c>
      <c r="G28" s="12">
        <f t="shared" si="12"/>
        <v>-200</v>
      </c>
      <c r="H28" s="12">
        <f t="shared" si="12"/>
        <v>-236</v>
      </c>
      <c r="I28" s="12">
        <f t="shared" si="12"/>
        <v>-272</v>
      </c>
      <c r="J28" s="12">
        <f t="shared" si="12"/>
        <v>-308</v>
      </c>
      <c r="K28" s="12">
        <f t="shared" si="12"/>
        <v>-344</v>
      </c>
      <c r="L28" s="12">
        <f t="shared" si="12"/>
        <v>-380</v>
      </c>
      <c r="M28" s="20">
        <f t="shared" si="12"/>
        <v>-416</v>
      </c>
      <c r="N28" s="5"/>
      <c r="O28" s="28"/>
      <c r="Q28" s="35"/>
    </row>
    <row r="29" spans="1:17" x14ac:dyDescent="0.45">
      <c r="A29" s="33"/>
      <c r="C29" s="27"/>
      <c r="D29" s="44">
        <f t="shared" si="3"/>
        <v>0.13750000000000001</v>
      </c>
      <c r="E29" s="19">
        <f t="shared" ref="E29:M29" si="13">(($D$29*$F$9*(1-$F$10))-$F$8-$F$11)-((E17*$L$9*(1-$L$10))-$L$8-$L$11)</f>
        <v>-112</v>
      </c>
      <c r="F29" s="12">
        <f t="shared" si="13"/>
        <v>-148</v>
      </c>
      <c r="G29" s="12">
        <f t="shared" si="13"/>
        <v>-184</v>
      </c>
      <c r="H29" s="12">
        <f t="shared" si="13"/>
        <v>-220</v>
      </c>
      <c r="I29" s="12">
        <f t="shared" si="13"/>
        <v>-256</v>
      </c>
      <c r="J29" s="12">
        <f t="shared" si="13"/>
        <v>-292</v>
      </c>
      <c r="K29" s="12">
        <f t="shared" si="13"/>
        <v>-328</v>
      </c>
      <c r="L29" s="12">
        <f t="shared" si="13"/>
        <v>-364</v>
      </c>
      <c r="M29" s="20">
        <f t="shared" si="13"/>
        <v>-400</v>
      </c>
      <c r="N29" s="5"/>
      <c r="O29" s="28"/>
      <c r="Q29" s="35"/>
    </row>
    <row r="30" spans="1:17" x14ac:dyDescent="0.45">
      <c r="A30" s="33"/>
      <c r="C30" s="27"/>
      <c r="D30" s="44">
        <f t="shared" si="3"/>
        <v>0.14000000000000001</v>
      </c>
      <c r="E30" s="19">
        <f t="shared" ref="E30:M30" si="14">(($D$30*$F$9*(1-$F$10))-$F$8-$F$11)-((E17*$L$9*(1-$L$10))-$L$8-$L$11)</f>
        <v>-96</v>
      </c>
      <c r="F30" s="12">
        <f t="shared" si="14"/>
        <v>-132</v>
      </c>
      <c r="G30" s="12">
        <f t="shared" si="14"/>
        <v>-168</v>
      </c>
      <c r="H30" s="12">
        <f t="shared" si="14"/>
        <v>-204</v>
      </c>
      <c r="I30" s="12">
        <f t="shared" si="14"/>
        <v>-240</v>
      </c>
      <c r="J30" s="12">
        <f t="shared" si="14"/>
        <v>-276</v>
      </c>
      <c r="K30" s="12">
        <f t="shared" si="14"/>
        <v>-312</v>
      </c>
      <c r="L30" s="12">
        <f t="shared" si="14"/>
        <v>-348</v>
      </c>
      <c r="M30" s="20">
        <f t="shared" si="14"/>
        <v>-384</v>
      </c>
      <c r="N30" s="5"/>
      <c r="O30" s="28"/>
      <c r="Q30" s="35"/>
    </row>
    <row r="31" spans="1:17" x14ac:dyDescent="0.45">
      <c r="A31" s="33"/>
      <c r="C31" s="27"/>
      <c r="D31" s="44">
        <f t="shared" si="3"/>
        <v>0.14250000000000002</v>
      </c>
      <c r="E31" s="19">
        <f t="shared" ref="E31:M31" si="15">(($D$31*$F$9*(1-$F$10))-$F$8-$F$11)-((E17*$L$9*(1-$L$10))-$L$8-$L$11)</f>
        <v>-79.999999999999773</v>
      </c>
      <c r="F31" s="12">
        <f t="shared" si="15"/>
        <v>-115.99999999999977</v>
      </c>
      <c r="G31" s="12">
        <f t="shared" si="15"/>
        <v>-151.99999999999977</v>
      </c>
      <c r="H31" s="12">
        <f t="shared" si="15"/>
        <v>-187.99999999999977</v>
      </c>
      <c r="I31" s="12">
        <f t="shared" si="15"/>
        <v>-223.99999999999977</v>
      </c>
      <c r="J31" s="12">
        <f t="shared" si="15"/>
        <v>-259.99999999999977</v>
      </c>
      <c r="K31" s="12">
        <f t="shared" si="15"/>
        <v>-295.99999999999977</v>
      </c>
      <c r="L31" s="12">
        <f t="shared" si="15"/>
        <v>-331.99999999999977</v>
      </c>
      <c r="M31" s="20">
        <f t="shared" si="15"/>
        <v>-367.99999999999977</v>
      </c>
      <c r="N31" s="5"/>
      <c r="O31" s="28"/>
      <c r="Q31" s="35"/>
    </row>
    <row r="32" spans="1:17" x14ac:dyDescent="0.45">
      <c r="A32" s="33"/>
      <c r="C32" s="27"/>
      <c r="D32" s="44">
        <f t="shared" si="3"/>
        <v>0.14500000000000002</v>
      </c>
      <c r="E32" s="19">
        <f t="shared" ref="E32:M32" si="16">(($D$32*$F$9*(1-$F$10))-$F$8-$F$11)-((E17*$L$9*(1-$L$10))-$L$8-$L$11)</f>
        <v>-63.999999999999773</v>
      </c>
      <c r="F32" s="12">
        <f t="shared" si="16"/>
        <v>-99.999999999999773</v>
      </c>
      <c r="G32" s="12">
        <f t="shared" si="16"/>
        <v>-135.99999999999977</v>
      </c>
      <c r="H32" s="12">
        <f t="shared" si="16"/>
        <v>-171.99999999999977</v>
      </c>
      <c r="I32" s="12">
        <f t="shared" si="16"/>
        <v>-207.99999999999977</v>
      </c>
      <c r="J32" s="12">
        <f t="shared" si="16"/>
        <v>-243.99999999999977</v>
      </c>
      <c r="K32" s="12">
        <f t="shared" si="16"/>
        <v>-279.99999999999977</v>
      </c>
      <c r="L32" s="12">
        <f t="shared" si="16"/>
        <v>-315.99999999999977</v>
      </c>
      <c r="M32" s="20">
        <f t="shared" si="16"/>
        <v>-351.99999999999977</v>
      </c>
      <c r="N32" s="5"/>
      <c r="O32" s="28"/>
      <c r="Q32" s="35"/>
    </row>
    <row r="33" spans="1:17" ht="19" thickBot="1" x14ac:dyDescent="0.5">
      <c r="A33" s="33"/>
      <c r="C33" s="27"/>
      <c r="D33" s="44">
        <f t="shared" si="3"/>
        <v>0.14750000000000002</v>
      </c>
      <c r="E33" s="21">
        <f t="shared" ref="E33:M33" si="17">(($D$33*$F$9*(1-$F$10))-$F$8-$F$11)-((E17*$L$9*(1-$L$10))-$L$8-$L$11)</f>
        <v>-47.999999999999773</v>
      </c>
      <c r="F33" s="22">
        <f t="shared" si="17"/>
        <v>-83.999999999999773</v>
      </c>
      <c r="G33" s="22">
        <f t="shared" si="17"/>
        <v>-119.99999999999977</v>
      </c>
      <c r="H33" s="22">
        <f t="shared" si="17"/>
        <v>-155.99999999999977</v>
      </c>
      <c r="I33" s="22">
        <f t="shared" si="17"/>
        <v>-191.99999999999977</v>
      </c>
      <c r="J33" s="22">
        <f t="shared" si="17"/>
        <v>-227.99999999999977</v>
      </c>
      <c r="K33" s="22">
        <f t="shared" si="17"/>
        <v>-263.99999999999977</v>
      </c>
      <c r="L33" s="22">
        <f t="shared" si="17"/>
        <v>-299.99999999999977</v>
      </c>
      <c r="M33" s="23">
        <f t="shared" si="17"/>
        <v>-335.99999999999977</v>
      </c>
      <c r="N33" s="5"/>
      <c r="O33" s="28"/>
      <c r="Q33" s="35"/>
    </row>
    <row r="34" spans="1:17" ht="19" thickBot="1" x14ac:dyDescent="0.5">
      <c r="A34" s="33"/>
      <c r="C34" s="29"/>
      <c r="D34" s="30"/>
      <c r="E34" s="38" t="s">
        <v>37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45">
      <c r="A35" s="33"/>
      <c r="Q35" s="35"/>
    </row>
    <row r="36" spans="1:17" x14ac:dyDescent="0.45">
      <c r="A36" s="33"/>
      <c r="C36" s="37" t="s">
        <v>19</v>
      </c>
      <c r="Q36" s="35"/>
    </row>
    <row r="37" spans="1:17" x14ac:dyDescent="0.45">
      <c r="A37" s="33"/>
      <c r="C37" s="37" t="s">
        <v>20</v>
      </c>
      <c r="Q37" s="35"/>
    </row>
    <row r="38" spans="1:17" x14ac:dyDescent="0.45">
      <c r="A38" s="33"/>
      <c r="C38" s="37" t="s">
        <v>21</v>
      </c>
      <c r="Q38" s="35"/>
    </row>
    <row r="39" spans="1:17" x14ac:dyDescent="0.45">
      <c r="A39" s="33"/>
      <c r="Q39" s="35"/>
    </row>
    <row r="40" spans="1:17" x14ac:dyDescent="0.4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37" operator="greaterThan">
      <formula>0</formula>
    </cfRule>
    <cfRule type="cellIs" dxfId="69" priority="39" operator="greaterThan">
      <formula>0</formula>
    </cfRule>
  </conditionalFormatting>
  <conditionalFormatting sqref="E18:M33">
    <cfRule type="cellIs" dxfId="68" priority="35" operator="greaterThan">
      <formula>0</formula>
    </cfRule>
  </conditionalFormatting>
  <conditionalFormatting sqref="F18">
    <cfRule type="cellIs" dxfId="6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5" x14ac:dyDescent="0.45"/>
  <cols>
    <col min="1" max="1" width="4.1796875" style="1" customWidth="1"/>
    <col min="2" max="2" width="9.1796875" style="1"/>
    <col min="3" max="3" width="12.81640625" style="1" bestFit="1" customWidth="1"/>
    <col min="4" max="4" width="10.54296875" style="1" bestFit="1" customWidth="1"/>
    <col min="5" max="5" width="10.7265625" style="1" customWidth="1"/>
    <col min="6" max="6" width="12.453125" style="1" customWidth="1"/>
    <col min="7" max="7" width="12.7265625" style="1" customWidth="1"/>
    <col min="8" max="8" width="11.7265625" style="1" customWidth="1"/>
    <col min="9" max="9" width="12.81640625" style="1" customWidth="1"/>
    <col min="10" max="10" width="12.26953125" style="1" bestFit="1" customWidth="1"/>
    <col min="11" max="11" width="11.81640625" style="1" customWidth="1"/>
    <col min="12" max="13" width="12.81640625" style="1" bestFit="1" customWidth="1"/>
    <col min="14" max="14" width="9.54296875" style="1" customWidth="1"/>
    <col min="16" max="16" width="9.26953125" bestFit="1" customWidth="1"/>
    <col min="17" max="17" width="3.54296875" customWidth="1"/>
    <col min="18" max="18" width="12.1796875" customWidth="1"/>
    <col min="19" max="19" width="11.453125" customWidth="1"/>
    <col min="20" max="20" width="11.26953125" customWidth="1"/>
    <col min="21" max="21" width="10" customWidth="1"/>
    <col min="22" max="22" width="11.1796875" customWidth="1"/>
    <col min="23" max="23" width="12" customWidth="1"/>
    <col min="24" max="24" width="10.54296875" customWidth="1"/>
    <col min="25" max="25" width="12.81640625" customWidth="1"/>
    <col min="26" max="26" width="12.54296875" customWidth="1"/>
    <col min="27" max="27" width="12" customWidth="1"/>
    <col min="28" max="28" width="11.1796875" customWidth="1"/>
    <col min="29" max="29" width="14.26953125" customWidth="1"/>
    <col min="30" max="31" width="12.54296875" customWidth="1"/>
    <col min="32" max="32" width="13.1796875" customWidth="1"/>
    <col min="33" max="33" width="12.26953125" customWidth="1"/>
    <col min="34" max="34" width="10.54296875" customWidth="1"/>
    <col min="35" max="35" width="11.26953125" customWidth="1"/>
    <col min="36" max="36" width="12" customWidth="1"/>
    <col min="37" max="37" width="10.26953125" customWidth="1"/>
    <col min="38" max="38" width="10.7265625" customWidth="1"/>
    <col min="39" max="39" width="12.453125" customWidth="1"/>
  </cols>
  <sheetData>
    <row r="1" spans="1:39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45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45">
      <c r="A3" s="33"/>
      <c r="C3" s="2" t="s">
        <v>17</v>
      </c>
      <c r="Q3" s="35"/>
    </row>
    <row r="4" spans="1:39" x14ac:dyDescent="0.45">
      <c r="A4" s="33"/>
      <c r="C4" s="2" t="s">
        <v>18</v>
      </c>
      <c r="Q4" s="35"/>
    </row>
    <row r="5" spans="1:39" ht="19" thickBot="1" x14ac:dyDescent="0.5">
      <c r="A5" s="33"/>
      <c r="Q5" s="35"/>
    </row>
    <row r="6" spans="1:39" ht="21" x14ac:dyDescent="0.5">
      <c r="A6" s="33"/>
      <c r="C6" s="24"/>
      <c r="D6" s="25"/>
      <c r="E6" s="25"/>
      <c r="F6" s="25"/>
      <c r="G6" s="25"/>
      <c r="H6" s="25"/>
      <c r="I6" s="36" t="s">
        <v>35</v>
      </c>
      <c r="J6" s="25"/>
      <c r="K6" s="25"/>
      <c r="L6" s="25"/>
      <c r="M6" s="25"/>
      <c r="N6" s="25"/>
      <c r="O6" s="26"/>
      <c r="Q6" s="35"/>
    </row>
    <row r="7" spans="1:39" x14ac:dyDescent="0.45">
      <c r="A7" s="33"/>
      <c r="C7" s="27"/>
      <c r="D7" s="5"/>
      <c r="E7" s="5"/>
      <c r="F7" s="5"/>
      <c r="G7" s="5"/>
      <c r="H7" s="5"/>
      <c r="I7" s="6"/>
      <c r="J7" s="5"/>
      <c r="K7" s="7" t="s">
        <v>24</v>
      </c>
      <c r="L7" s="10">
        <v>13</v>
      </c>
      <c r="M7" s="5" t="s">
        <v>23</v>
      </c>
      <c r="N7" s="5"/>
      <c r="O7" s="28"/>
      <c r="Q7" s="35"/>
    </row>
    <row r="8" spans="1:39" x14ac:dyDescent="0.45">
      <c r="A8" s="33"/>
      <c r="C8" s="27"/>
      <c r="D8" s="5"/>
      <c r="E8" s="7" t="s">
        <v>27</v>
      </c>
      <c r="F8" s="39">
        <v>895</v>
      </c>
      <c r="G8" s="5" t="s">
        <v>3</v>
      </c>
      <c r="H8" s="5"/>
      <c r="I8" s="5"/>
      <c r="J8" s="5"/>
      <c r="K8" s="7" t="s">
        <v>4</v>
      </c>
      <c r="L8" s="39">
        <v>466</v>
      </c>
      <c r="M8" s="5" t="s">
        <v>3</v>
      </c>
      <c r="N8" s="5"/>
      <c r="O8" s="28"/>
      <c r="Q8" s="35"/>
    </row>
    <row r="9" spans="1:39" x14ac:dyDescent="0.45">
      <c r="A9" s="33"/>
      <c r="C9" s="27"/>
      <c r="D9" s="5"/>
      <c r="E9" s="7"/>
      <c r="F9" s="40"/>
      <c r="G9" s="5"/>
      <c r="H9" s="5"/>
      <c r="I9" s="5"/>
      <c r="J9" s="5"/>
      <c r="K9" s="7" t="s">
        <v>14</v>
      </c>
      <c r="L9" s="40">
        <v>57</v>
      </c>
      <c r="M9" s="5" t="s">
        <v>1</v>
      </c>
      <c r="N9" s="5"/>
      <c r="O9" s="28"/>
      <c r="Q9" s="35"/>
    </row>
    <row r="10" spans="1:39" x14ac:dyDescent="0.45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15</v>
      </c>
      <c r="L10" s="41">
        <v>0.2</v>
      </c>
      <c r="M10" s="5" t="s">
        <v>6</v>
      </c>
      <c r="N10" s="5"/>
      <c r="O10" s="28"/>
      <c r="Q10" s="35"/>
    </row>
    <row r="11" spans="1:39" x14ac:dyDescent="0.45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16</v>
      </c>
      <c r="L11" s="39">
        <v>0</v>
      </c>
      <c r="M11" s="5" t="s">
        <v>3</v>
      </c>
      <c r="N11" s="5"/>
      <c r="O11" s="28"/>
      <c r="Q11" s="35"/>
    </row>
    <row r="12" spans="1:39" x14ac:dyDescent="0.4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45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15</v>
      </c>
      <c r="L13" s="14">
        <f>IF(L10&gt;0,1,0)</f>
        <v>1</v>
      </c>
      <c r="M13" s="5"/>
      <c r="N13" s="5"/>
      <c r="O13" s="28"/>
      <c r="Q13" s="35"/>
    </row>
    <row r="14" spans="1:39" hidden="1" x14ac:dyDescent="0.45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16</v>
      </c>
      <c r="L14" s="14">
        <f>IF(L11&gt;0,1,0)</f>
        <v>0</v>
      </c>
      <c r="M14" s="5"/>
      <c r="N14" s="5"/>
      <c r="O14" s="28"/>
      <c r="Q14" s="35"/>
    </row>
    <row r="15" spans="1:39" x14ac:dyDescent="0.45">
      <c r="A15" s="33"/>
      <c r="C15" s="27"/>
      <c r="D15" s="5"/>
      <c r="E15" s="5"/>
      <c r="F15" s="13"/>
      <c r="G15" s="5"/>
      <c r="H15" s="32"/>
      <c r="I15" s="8" t="s">
        <v>31</v>
      </c>
      <c r="J15" s="5"/>
      <c r="K15" s="5"/>
      <c r="L15" s="5"/>
      <c r="M15" s="5"/>
      <c r="N15" s="5"/>
      <c r="O15" s="28"/>
      <c r="Q15" s="35"/>
    </row>
    <row r="16" spans="1:39" x14ac:dyDescent="0.45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" thickBot="1" x14ac:dyDescent="0.5">
      <c r="A17" s="33"/>
      <c r="C17" s="27"/>
      <c r="D17" s="5"/>
      <c r="E17" s="40">
        <v>8000</v>
      </c>
      <c r="F17" s="42">
        <f t="shared" ref="F17:M17" si="0">E17+50</f>
        <v>8050</v>
      </c>
      <c r="G17" s="42">
        <f t="shared" si="0"/>
        <v>8100</v>
      </c>
      <c r="H17" s="42">
        <f t="shared" si="0"/>
        <v>8150</v>
      </c>
      <c r="I17" s="42">
        <f t="shared" si="0"/>
        <v>8200</v>
      </c>
      <c r="J17" s="42">
        <f t="shared" si="0"/>
        <v>8250</v>
      </c>
      <c r="K17" s="42">
        <f t="shared" si="0"/>
        <v>8300</v>
      </c>
      <c r="L17" s="42">
        <f t="shared" si="0"/>
        <v>8350</v>
      </c>
      <c r="M17" s="42">
        <f t="shared" si="0"/>
        <v>8400</v>
      </c>
      <c r="N17" s="14"/>
      <c r="O17" s="28"/>
      <c r="Q17" s="35"/>
    </row>
    <row r="18" spans="1:17" x14ac:dyDescent="0.45">
      <c r="A18" s="33"/>
      <c r="C18" s="27"/>
      <c r="D18" s="43">
        <v>0.11</v>
      </c>
      <c r="E18" s="16">
        <f t="shared" ref="E18:M18" si="1">(($D$18*E17*(1-$F$10))-$F$8-$F$11)-(($L$7*$L$9*(1-$L$10))-$L$8-$L$11)</f>
        <v>-317.80000000000007</v>
      </c>
      <c r="F18" s="17">
        <f t="shared" si="1"/>
        <v>-313.39999999999998</v>
      </c>
      <c r="G18" s="17">
        <f t="shared" si="1"/>
        <v>-309</v>
      </c>
      <c r="H18" s="17">
        <f t="shared" si="1"/>
        <v>-304.60000000000002</v>
      </c>
      <c r="I18" s="17">
        <f t="shared" si="1"/>
        <v>-300.20000000000005</v>
      </c>
      <c r="J18" s="17">
        <f t="shared" si="1"/>
        <v>-295.80000000000007</v>
      </c>
      <c r="K18" s="17">
        <f t="shared" si="1"/>
        <v>-291.39999999999998</v>
      </c>
      <c r="L18" s="17">
        <f t="shared" si="1"/>
        <v>-287</v>
      </c>
      <c r="M18" s="18">
        <f t="shared" si="1"/>
        <v>-282.60000000000002</v>
      </c>
      <c r="N18" s="5"/>
      <c r="O18" s="28"/>
      <c r="Q18" s="35"/>
    </row>
    <row r="19" spans="1:17" x14ac:dyDescent="0.45">
      <c r="A19" s="33"/>
      <c r="C19" s="27"/>
      <c r="D19" s="44">
        <f>D18+0.0025</f>
        <v>0.1125</v>
      </c>
      <c r="E19" s="19">
        <f t="shared" ref="E19:M19" si="2">(($D$19*E17*(1-$F$10))-$F$8-$F$11)-(($L$7*$L$9*(1-$L$10))-$L$8-$L$11)</f>
        <v>-301.80000000000007</v>
      </c>
      <c r="F19" s="12">
        <f t="shared" si="2"/>
        <v>-297.30000000000007</v>
      </c>
      <c r="G19" s="12">
        <f t="shared" si="2"/>
        <v>-292.80000000000007</v>
      </c>
      <c r="H19" s="12">
        <f t="shared" si="2"/>
        <v>-288.30000000000007</v>
      </c>
      <c r="I19" s="12">
        <f t="shared" si="2"/>
        <v>-283.80000000000007</v>
      </c>
      <c r="J19" s="12">
        <f t="shared" si="2"/>
        <v>-279.30000000000007</v>
      </c>
      <c r="K19" s="12">
        <f t="shared" si="2"/>
        <v>-274.80000000000007</v>
      </c>
      <c r="L19" s="12">
        <f t="shared" si="2"/>
        <v>-270.30000000000007</v>
      </c>
      <c r="M19" s="20">
        <f t="shared" si="2"/>
        <v>-265.80000000000007</v>
      </c>
      <c r="N19" s="5"/>
      <c r="O19" s="28"/>
      <c r="Q19" s="35"/>
    </row>
    <row r="20" spans="1:17" x14ac:dyDescent="0.45">
      <c r="A20" s="33"/>
      <c r="C20" s="27"/>
      <c r="D20" s="44">
        <f t="shared" ref="D20:D33" si="3">D19+0.0025</f>
        <v>0.115</v>
      </c>
      <c r="E20" s="19">
        <f t="shared" ref="E20:M20" si="4">(($D$20*E17*(1-$F$10))-$F$8-$F$11)-(($L$7*$L$9*(1-$L$10))-$L$8-$L$11)</f>
        <v>-285.80000000000007</v>
      </c>
      <c r="F20" s="12">
        <f t="shared" si="4"/>
        <v>-281.20000000000005</v>
      </c>
      <c r="G20" s="12">
        <f t="shared" si="4"/>
        <v>-276.60000000000002</v>
      </c>
      <c r="H20" s="12">
        <f t="shared" si="4"/>
        <v>-272</v>
      </c>
      <c r="I20" s="12">
        <f t="shared" si="4"/>
        <v>-267.39999999999998</v>
      </c>
      <c r="J20" s="12">
        <f t="shared" si="4"/>
        <v>-262.80000000000007</v>
      </c>
      <c r="K20" s="12">
        <f t="shared" si="4"/>
        <v>-258.20000000000005</v>
      </c>
      <c r="L20" s="12">
        <f t="shared" si="4"/>
        <v>-253.60000000000002</v>
      </c>
      <c r="M20" s="20">
        <f t="shared" si="4"/>
        <v>-249</v>
      </c>
      <c r="N20" s="5"/>
      <c r="O20" s="28"/>
      <c r="Q20" s="35"/>
    </row>
    <row r="21" spans="1:17" x14ac:dyDescent="0.45">
      <c r="A21" s="33"/>
      <c r="C21" s="27"/>
      <c r="D21" s="44">
        <f t="shared" si="3"/>
        <v>0.11750000000000001</v>
      </c>
      <c r="E21" s="19">
        <f t="shared" ref="E21:M21" si="5">(($D$21*E17*(1-$F$10))-$F$8-$F$11)-(($L$7*$L$9*(1-$L$10))-$L$8-$L$11)</f>
        <v>-269.79999999999995</v>
      </c>
      <c r="F21" s="12">
        <f t="shared" si="5"/>
        <v>-265.09999999999991</v>
      </c>
      <c r="G21" s="12">
        <f t="shared" si="5"/>
        <v>-260.39999999999998</v>
      </c>
      <c r="H21" s="12">
        <f t="shared" si="5"/>
        <v>-255.69999999999993</v>
      </c>
      <c r="I21" s="12">
        <f t="shared" si="5"/>
        <v>-250.99999999999989</v>
      </c>
      <c r="J21" s="12">
        <f t="shared" si="5"/>
        <v>-246.29999999999995</v>
      </c>
      <c r="K21" s="12">
        <f t="shared" si="5"/>
        <v>-241.59999999999991</v>
      </c>
      <c r="L21" s="12">
        <f t="shared" si="5"/>
        <v>-236.89999999999998</v>
      </c>
      <c r="M21" s="20">
        <f t="shared" si="5"/>
        <v>-232.19999999999993</v>
      </c>
      <c r="N21" s="5"/>
      <c r="O21" s="28"/>
      <c r="Q21" s="35"/>
    </row>
    <row r="22" spans="1:17" x14ac:dyDescent="0.45">
      <c r="A22" s="33"/>
      <c r="C22" s="27"/>
      <c r="D22" s="44">
        <f t="shared" si="3"/>
        <v>0.12000000000000001</v>
      </c>
      <c r="E22" s="19">
        <f t="shared" ref="E22:M22" si="6">(($D$22*E17*(1-$F$10))-$F$8-$F$11)-(($L$7*$L$9*(1-$L$10))-$L$8-$L$11)</f>
        <v>-253.79999999999995</v>
      </c>
      <c r="F22" s="12">
        <f t="shared" si="6"/>
        <v>-248.99999999999989</v>
      </c>
      <c r="G22" s="12">
        <f t="shared" si="6"/>
        <v>-244.19999999999993</v>
      </c>
      <c r="H22" s="12">
        <f t="shared" si="6"/>
        <v>-239.39999999999998</v>
      </c>
      <c r="I22" s="12">
        <f t="shared" si="6"/>
        <v>-234.59999999999991</v>
      </c>
      <c r="J22" s="12">
        <f t="shared" si="6"/>
        <v>-229.79999999999995</v>
      </c>
      <c r="K22" s="12">
        <f t="shared" si="6"/>
        <v>-224.99999999999989</v>
      </c>
      <c r="L22" s="12">
        <f t="shared" si="6"/>
        <v>-220.19999999999993</v>
      </c>
      <c r="M22" s="20">
        <f t="shared" si="6"/>
        <v>-215.39999999999998</v>
      </c>
      <c r="N22" s="5"/>
      <c r="O22" s="28"/>
      <c r="Q22" s="35"/>
    </row>
    <row r="23" spans="1:17" x14ac:dyDescent="0.45">
      <c r="A23" s="33"/>
      <c r="C23" s="27"/>
      <c r="D23" s="44">
        <f t="shared" si="3"/>
        <v>0.12250000000000001</v>
      </c>
      <c r="E23" s="19">
        <f t="shared" ref="E23:M23" si="7">(($D$23*E17*(1-$F$10))-$F$8-$F$11)-(($L$7*$L$9*(1-$L$10))-$L$8-$L$11)</f>
        <v>-237.79999999999995</v>
      </c>
      <c r="F23" s="12">
        <f t="shared" si="7"/>
        <v>-232.89999999999998</v>
      </c>
      <c r="G23" s="12">
        <f>(($D$23*G17*(1-$F$10))-$F$8-$F$11)-(($L$7*$L$9*(1-$L$10))-$L$8-$L$11)</f>
        <v>-227.99999999999989</v>
      </c>
      <c r="H23" s="12">
        <f t="shared" si="7"/>
        <v>-223.09999999999991</v>
      </c>
      <c r="I23" s="12">
        <f t="shared" si="7"/>
        <v>-218.19999999999993</v>
      </c>
      <c r="J23" s="12">
        <f t="shared" si="7"/>
        <v>-213.29999999999995</v>
      </c>
      <c r="K23" s="12">
        <f t="shared" si="7"/>
        <v>-208.39999999999998</v>
      </c>
      <c r="L23" s="12">
        <f t="shared" si="7"/>
        <v>-203.49999999999989</v>
      </c>
      <c r="M23" s="20">
        <f t="shared" si="7"/>
        <v>-198.60000000000002</v>
      </c>
      <c r="N23" s="5"/>
      <c r="O23" s="28"/>
      <c r="Q23" s="35"/>
    </row>
    <row r="24" spans="1:17" x14ac:dyDescent="0.45">
      <c r="A24" s="33"/>
      <c r="C24" s="27"/>
      <c r="D24" s="44">
        <f t="shared" si="3"/>
        <v>0.125</v>
      </c>
      <c r="E24" s="19">
        <f t="shared" ref="E24:M24" si="8">(($D$24*E17*(1-$F$10))-$F$8-$F$11)-(($L$7*$L$9*(1-$L$10))-$L$8-$L$11)</f>
        <v>-221.80000000000007</v>
      </c>
      <c r="F24" s="12">
        <f t="shared" si="8"/>
        <v>-216.80000000000007</v>
      </c>
      <c r="G24" s="12">
        <f t="shared" si="8"/>
        <v>-211.80000000000007</v>
      </c>
      <c r="H24" s="12">
        <f t="shared" si="8"/>
        <v>-206.80000000000007</v>
      </c>
      <c r="I24" s="12">
        <f t="shared" si="8"/>
        <v>-201.80000000000007</v>
      </c>
      <c r="J24" s="12">
        <f t="shared" si="8"/>
        <v>-196.80000000000007</v>
      </c>
      <c r="K24" s="12">
        <f t="shared" si="8"/>
        <v>-191.80000000000007</v>
      </c>
      <c r="L24" s="12">
        <f t="shared" si="8"/>
        <v>-186.80000000000007</v>
      </c>
      <c r="M24" s="20">
        <f t="shared" si="8"/>
        <v>-181.80000000000007</v>
      </c>
      <c r="N24" s="5"/>
      <c r="O24" s="28"/>
      <c r="Q24" s="35"/>
    </row>
    <row r="25" spans="1:17" x14ac:dyDescent="0.45">
      <c r="A25" s="33"/>
      <c r="C25" s="27"/>
      <c r="D25" s="44">
        <f t="shared" si="3"/>
        <v>0.1275</v>
      </c>
      <c r="E25" s="19">
        <f t="shared" ref="E25:M25" si="9">(($D$25*E17*(1-$F$10))-$F$8-$F$11)-(($L$7*$L$9*(1-$L$10))-$L$8-$L$11)</f>
        <v>-205.80000000000007</v>
      </c>
      <c r="F25" s="12">
        <f t="shared" si="9"/>
        <v>-200.70000000000005</v>
      </c>
      <c r="G25" s="12">
        <f t="shared" si="9"/>
        <v>-195.60000000000002</v>
      </c>
      <c r="H25" s="12">
        <f t="shared" si="9"/>
        <v>-190.5</v>
      </c>
      <c r="I25" s="12">
        <f t="shared" si="9"/>
        <v>-185.39999999999998</v>
      </c>
      <c r="J25" s="12">
        <f t="shared" si="9"/>
        <v>-180.30000000000007</v>
      </c>
      <c r="K25" s="12">
        <f t="shared" si="9"/>
        <v>-175.20000000000005</v>
      </c>
      <c r="L25" s="12">
        <f t="shared" si="9"/>
        <v>-170.10000000000002</v>
      </c>
      <c r="M25" s="20">
        <f t="shared" si="9"/>
        <v>-165</v>
      </c>
      <c r="N25" s="5"/>
      <c r="O25" s="28"/>
      <c r="Q25" s="35"/>
    </row>
    <row r="26" spans="1:17" x14ac:dyDescent="0.45">
      <c r="A26" s="33"/>
      <c r="C26" s="27"/>
      <c r="D26" s="44">
        <f t="shared" si="3"/>
        <v>0.13</v>
      </c>
      <c r="E26" s="19">
        <f t="shared" ref="E26:M26" si="10">(($D$26*E17*(1-$F$10))-$F$8-$F$11)-(($L$7*$L$9*(1-$L$10))-$L$8-$L$11)</f>
        <v>-189.80000000000007</v>
      </c>
      <c r="F26" s="12">
        <f t="shared" si="10"/>
        <v>-184.60000000000002</v>
      </c>
      <c r="G26" s="12">
        <f t="shared" si="10"/>
        <v>-179.39999999999998</v>
      </c>
      <c r="H26" s="12">
        <f t="shared" si="10"/>
        <v>-174.20000000000005</v>
      </c>
      <c r="I26" s="12">
        <f t="shared" si="10"/>
        <v>-169</v>
      </c>
      <c r="J26" s="12">
        <f t="shared" si="10"/>
        <v>-163.80000000000007</v>
      </c>
      <c r="K26" s="12">
        <f t="shared" si="10"/>
        <v>-158.60000000000002</v>
      </c>
      <c r="L26" s="12">
        <f t="shared" si="10"/>
        <v>-153.39999999999998</v>
      </c>
      <c r="M26" s="20">
        <f t="shared" si="10"/>
        <v>-148.20000000000005</v>
      </c>
      <c r="N26" s="5"/>
      <c r="O26" s="28"/>
      <c r="Q26" s="35"/>
    </row>
    <row r="27" spans="1:17" x14ac:dyDescent="0.45">
      <c r="A27" s="33"/>
      <c r="C27" s="27"/>
      <c r="D27" s="44">
        <f t="shared" si="3"/>
        <v>0.13250000000000001</v>
      </c>
      <c r="E27" s="19">
        <f t="shared" ref="E27:M27" si="11">(($D$27*E17*(1-$F$10))-$F$8-$F$11)-(($L$7*$L$9*(1-$L$10))-$L$8-$L$11)</f>
        <v>-173.80000000000007</v>
      </c>
      <c r="F27" s="12">
        <f t="shared" si="11"/>
        <v>-168.5</v>
      </c>
      <c r="G27" s="12">
        <f t="shared" si="11"/>
        <v>-163.20000000000005</v>
      </c>
      <c r="H27" s="12">
        <f t="shared" si="11"/>
        <v>-157.89999999999998</v>
      </c>
      <c r="I27" s="12">
        <f t="shared" si="11"/>
        <v>-152.60000000000002</v>
      </c>
      <c r="J27" s="12">
        <f t="shared" si="11"/>
        <v>-147.30000000000007</v>
      </c>
      <c r="K27" s="12">
        <f t="shared" si="11"/>
        <v>-142</v>
      </c>
      <c r="L27" s="12">
        <f t="shared" si="11"/>
        <v>-136.70000000000005</v>
      </c>
      <c r="M27" s="20">
        <f t="shared" si="11"/>
        <v>-131.39999999999998</v>
      </c>
      <c r="N27" s="5"/>
      <c r="O27" s="28"/>
      <c r="Q27" s="35"/>
    </row>
    <row r="28" spans="1:17" x14ac:dyDescent="0.45">
      <c r="A28" s="33"/>
      <c r="C28" s="27"/>
      <c r="D28" s="44">
        <f t="shared" si="3"/>
        <v>0.13500000000000001</v>
      </c>
      <c r="E28" s="19">
        <f t="shared" ref="E28:M28" si="12">(($D$28*E17*(1-$F$10))-$F$8-$F$11)-(($L$7*$L$9*(1-$L$10))-$L$8-$L$11)</f>
        <v>-157.80000000000007</v>
      </c>
      <c r="F28" s="12">
        <f t="shared" si="12"/>
        <v>-152.39999999999998</v>
      </c>
      <c r="G28" s="12">
        <f t="shared" si="12"/>
        <v>-147</v>
      </c>
      <c r="H28" s="12">
        <f t="shared" si="12"/>
        <v>-141.60000000000002</v>
      </c>
      <c r="I28" s="12">
        <f t="shared" si="12"/>
        <v>-136.20000000000005</v>
      </c>
      <c r="J28" s="12">
        <f t="shared" si="12"/>
        <v>-130.80000000000007</v>
      </c>
      <c r="K28" s="12">
        <f t="shared" si="12"/>
        <v>-125.39999999999998</v>
      </c>
      <c r="L28" s="12">
        <f t="shared" si="12"/>
        <v>-120</v>
      </c>
      <c r="M28" s="20">
        <f t="shared" si="12"/>
        <v>-114.60000000000002</v>
      </c>
      <c r="N28" s="5"/>
      <c r="O28" s="28"/>
      <c r="Q28" s="35"/>
    </row>
    <row r="29" spans="1:17" x14ac:dyDescent="0.45">
      <c r="A29" s="33"/>
      <c r="C29" s="27"/>
      <c r="D29" s="44">
        <f t="shared" si="3"/>
        <v>0.13750000000000001</v>
      </c>
      <c r="E29" s="19">
        <f t="shared" ref="E29:M29" si="13">(($D$29*E17*(1-$F$10))-$F$8-$F$11)-(($L$7*$L$9*(1-$L$10))-$L$8-$L$11)</f>
        <v>-141.80000000000007</v>
      </c>
      <c r="F29" s="12">
        <f t="shared" si="13"/>
        <v>-136.30000000000007</v>
      </c>
      <c r="G29" s="12">
        <f t="shared" si="13"/>
        <v>-130.80000000000007</v>
      </c>
      <c r="H29" s="12">
        <f t="shared" si="13"/>
        <v>-125.30000000000007</v>
      </c>
      <c r="I29" s="12">
        <f t="shared" si="13"/>
        <v>-119.80000000000007</v>
      </c>
      <c r="J29" s="12">
        <f t="shared" si="13"/>
        <v>-114.30000000000007</v>
      </c>
      <c r="K29" s="12">
        <f t="shared" si="13"/>
        <v>-108.80000000000007</v>
      </c>
      <c r="L29" s="12">
        <f t="shared" si="13"/>
        <v>-103.30000000000007</v>
      </c>
      <c r="M29" s="20">
        <f t="shared" si="13"/>
        <v>-97.800000000000068</v>
      </c>
      <c r="N29" s="5"/>
      <c r="O29" s="28"/>
      <c r="Q29" s="35"/>
    </row>
    <row r="30" spans="1:17" x14ac:dyDescent="0.45">
      <c r="A30" s="33"/>
      <c r="C30" s="27"/>
      <c r="D30" s="44">
        <f t="shared" si="3"/>
        <v>0.14000000000000001</v>
      </c>
      <c r="E30" s="19">
        <f t="shared" ref="E30:M30" si="14">(($D$30*E17*(1-$F$10))-$F$8-$F$11)-(($L$7*$L$9*(1-$L$10))-$L$8-$L$11)</f>
        <v>-125.80000000000007</v>
      </c>
      <c r="F30" s="12">
        <f t="shared" si="14"/>
        <v>-120.20000000000005</v>
      </c>
      <c r="G30" s="12">
        <f t="shared" si="14"/>
        <v>-114.60000000000002</v>
      </c>
      <c r="H30" s="12">
        <f t="shared" si="14"/>
        <v>-109</v>
      </c>
      <c r="I30" s="12">
        <f t="shared" si="14"/>
        <v>-103.39999999999998</v>
      </c>
      <c r="J30" s="12">
        <f t="shared" si="14"/>
        <v>-97.800000000000068</v>
      </c>
      <c r="K30" s="12">
        <f t="shared" si="14"/>
        <v>-92.200000000000045</v>
      </c>
      <c r="L30" s="12">
        <f t="shared" si="14"/>
        <v>-86.600000000000023</v>
      </c>
      <c r="M30" s="20">
        <f t="shared" si="14"/>
        <v>-81</v>
      </c>
      <c r="N30" s="5"/>
      <c r="O30" s="28"/>
      <c r="Q30" s="35"/>
    </row>
    <row r="31" spans="1:17" x14ac:dyDescent="0.45">
      <c r="A31" s="33"/>
      <c r="C31" s="27"/>
      <c r="D31" s="44">
        <f t="shared" si="3"/>
        <v>0.14250000000000002</v>
      </c>
      <c r="E31" s="19">
        <f t="shared" ref="E31:M31" si="15">(($D$31*E17*(1-$F$10))-$F$8-$F$11)-(($L$7*$L$9*(1-$L$10))-$L$8-$L$11)</f>
        <v>-109.79999999999984</v>
      </c>
      <c r="F31" s="12">
        <f t="shared" si="15"/>
        <v>-104.0999999999998</v>
      </c>
      <c r="G31" s="12">
        <f t="shared" si="15"/>
        <v>-98.399999999999864</v>
      </c>
      <c r="H31" s="12">
        <f t="shared" si="15"/>
        <v>-92.699999999999818</v>
      </c>
      <c r="I31" s="12">
        <f t="shared" si="15"/>
        <v>-86.999999999999886</v>
      </c>
      <c r="J31" s="12">
        <f t="shared" si="15"/>
        <v>-81.299999999999841</v>
      </c>
      <c r="K31" s="12">
        <f t="shared" si="15"/>
        <v>-75.599999999999795</v>
      </c>
      <c r="L31" s="12">
        <f t="shared" si="15"/>
        <v>-69.899999999999864</v>
      </c>
      <c r="M31" s="20">
        <f t="shared" si="15"/>
        <v>-64.199999999999818</v>
      </c>
      <c r="N31" s="5"/>
      <c r="O31" s="28"/>
      <c r="Q31" s="35"/>
    </row>
    <row r="32" spans="1:17" x14ac:dyDescent="0.45">
      <c r="A32" s="33"/>
      <c r="C32" s="27"/>
      <c r="D32" s="44">
        <f t="shared" si="3"/>
        <v>0.14500000000000002</v>
      </c>
      <c r="E32" s="19">
        <f t="shared" ref="E32:M32" si="16">(($D$32*E17*(1-$F$10))-$F$8-$F$11)-(($L$7*$L$9*(1-$L$10))-$L$8-$L$11)</f>
        <v>-93.799999999999841</v>
      </c>
      <c r="F32" s="12">
        <f t="shared" si="16"/>
        <v>-87.999999999999886</v>
      </c>
      <c r="G32" s="12">
        <f t="shared" si="16"/>
        <v>-82.199999999999818</v>
      </c>
      <c r="H32" s="12">
        <f t="shared" si="16"/>
        <v>-76.399999999999864</v>
      </c>
      <c r="I32" s="12">
        <f t="shared" si="16"/>
        <v>-70.599999999999795</v>
      </c>
      <c r="J32" s="12">
        <f t="shared" si="16"/>
        <v>-64.799999999999841</v>
      </c>
      <c r="K32" s="12">
        <f t="shared" si="16"/>
        <v>-58.999999999999886</v>
      </c>
      <c r="L32" s="12">
        <f t="shared" si="16"/>
        <v>-53.199999999999818</v>
      </c>
      <c r="M32" s="20">
        <f t="shared" si="16"/>
        <v>-47.399999999999864</v>
      </c>
      <c r="N32" s="5"/>
      <c r="O32" s="28"/>
      <c r="Q32" s="35"/>
    </row>
    <row r="33" spans="1:17" ht="19" thickBot="1" x14ac:dyDescent="0.5">
      <c r="A33" s="33"/>
      <c r="C33" s="27"/>
      <c r="D33" s="44">
        <f t="shared" si="3"/>
        <v>0.14750000000000002</v>
      </c>
      <c r="E33" s="21">
        <f t="shared" ref="E33:M33" si="17">(($D$33*E17*(1-$F$10))-$F$8-$F$11)-(($L$7*$L$9*(1-$L$10))-$L$8-$L$11)</f>
        <v>-77.799999999999841</v>
      </c>
      <c r="F33" s="22">
        <f t="shared" si="17"/>
        <v>-71.899999999999864</v>
      </c>
      <c r="G33" s="22">
        <f t="shared" si="17"/>
        <v>-65.999999999999886</v>
      </c>
      <c r="H33" s="22">
        <f t="shared" si="17"/>
        <v>-60.099999999999795</v>
      </c>
      <c r="I33" s="22">
        <f t="shared" si="17"/>
        <v>-54.199999999999818</v>
      </c>
      <c r="J33" s="22">
        <f t="shared" si="17"/>
        <v>-48.299999999999841</v>
      </c>
      <c r="K33" s="22">
        <f t="shared" si="17"/>
        <v>-42.399999999999864</v>
      </c>
      <c r="L33" s="22">
        <f t="shared" si="17"/>
        <v>-36.499999999999886</v>
      </c>
      <c r="M33" s="23">
        <f t="shared" si="17"/>
        <v>-30.599999999999795</v>
      </c>
      <c r="N33" s="5"/>
      <c r="O33" s="28"/>
      <c r="Q33" s="35"/>
    </row>
    <row r="34" spans="1:17" ht="19" thickBot="1" x14ac:dyDescent="0.5">
      <c r="A34" s="33"/>
      <c r="C34" s="29"/>
      <c r="D34" s="30"/>
      <c r="E34" s="38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45">
      <c r="A35" s="33"/>
      <c r="Q35" s="35"/>
    </row>
    <row r="36" spans="1:17" x14ac:dyDescent="0.45">
      <c r="A36" s="33"/>
      <c r="C36" s="37" t="s">
        <v>19</v>
      </c>
      <c r="Q36" s="35"/>
    </row>
    <row r="37" spans="1:17" x14ac:dyDescent="0.45">
      <c r="A37" s="33"/>
      <c r="C37" s="37" t="s">
        <v>20</v>
      </c>
      <c r="Q37" s="35"/>
    </row>
    <row r="38" spans="1:17" x14ac:dyDescent="0.45">
      <c r="A38" s="33"/>
      <c r="C38" s="37" t="s">
        <v>21</v>
      </c>
      <c r="Q38" s="35"/>
    </row>
    <row r="39" spans="1:17" x14ac:dyDescent="0.45">
      <c r="A39" s="33"/>
      <c r="Q39" s="35"/>
    </row>
    <row r="40" spans="1:17" x14ac:dyDescent="0.4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50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9" priority="54" operator="greaterThan">
      <formula>0</formula>
    </cfRule>
    <cfRule type="cellIs" dxfId="48" priority="55" operator="greaterThan">
      <formula>0</formula>
    </cfRule>
  </conditionalFormatting>
  <conditionalFormatting sqref="E18:M33">
    <cfRule type="cellIs" dxfId="47" priority="53" operator="greaterThan">
      <formula>0</formula>
    </cfRule>
  </conditionalFormatting>
  <conditionalFormatting sqref="F18">
    <cfRule type="cellIs" dxfId="46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5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4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3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2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1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0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9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8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5" x14ac:dyDescent="0.45"/>
  <cols>
    <col min="1" max="1" width="4.1796875" style="1" customWidth="1"/>
    <col min="2" max="2" width="9.1796875" style="1"/>
    <col min="3" max="3" width="12.81640625" style="1" bestFit="1" customWidth="1"/>
    <col min="4" max="4" width="10.54296875" style="1" bestFit="1" customWidth="1"/>
    <col min="5" max="5" width="10.7265625" style="1" customWidth="1"/>
    <col min="6" max="6" width="12.453125" style="1" customWidth="1"/>
    <col min="7" max="7" width="12.7265625" style="1" customWidth="1"/>
    <col min="8" max="8" width="11.7265625" style="1" customWidth="1"/>
    <col min="9" max="9" width="12.81640625" style="1" customWidth="1"/>
    <col min="10" max="10" width="12.26953125" style="1" bestFit="1" customWidth="1"/>
    <col min="11" max="11" width="11.81640625" style="1" customWidth="1"/>
    <col min="12" max="13" width="12.81640625" style="1" bestFit="1" customWidth="1"/>
    <col min="14" max="14" width="9.54296875" style="1" customWidth="1"/>
    <col min="16" max="16" width="9.26953125" bestFit="1" customWidth="1"/>
    <col min="17" max="17" width="3.54296875" customWidth="1"/>
    <col min="18" max="18" width="12.1796875" customWidth="1"/>
    <col min="19" max="19" width="11.453125" customWidth="1"/>
    <col min="20" max="20" width="11.26953125" customWidth="1"/>
    <col min="21" max="21" width="10" customWidth="1"/>
    <col min="22" max="22" width="11.1796875" customWidth="1"/>
    <col min="23" max="23" width="12" customWidth="1"/>
    <col min="24" max="24" width="10.54296875" customWidth="1"/>
    <col min="25" max="25" width="12.81640625" customWidth="1"/>
    <col min="26" max="26" width="12.54296875" customWidth="1"/>
    <col min="27" max="27" width="12" customWidth="1"/>
    <col min="28" max="28" width="11.1796875" customWidth="1"/>
    <col min="29" max="29" width="14.26953125" customWidth="1"/>
    <col min="30" max="31" width="12.54296875" customWidth="1"/>
    <col min="32" max="32" width="13.1796875" customWidth="1"/>
    <col min="33" max="33" width="12.26953125" customWidth="1"/>
    <col min="34" max="34" width="10.54296875" customWidth="1"/>
    <col min="35" max="35" width="11.26953125" customWidth="1"/>
    <col min="36" max="36" width="12" customWidth="1"/>
    <col min="37" max="37" width="10.26953125" customWidth="1"/>
    <col min="38" max="38" width="10.7265625" customWidth="1"/>
    <col min="39" max="39" width="12.453125" customWidth="1"/>
  </cols>
  <sheetData>
    <row r="1" spans="1:39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45">
      <c r="A2" s="33"/>
      <c r="C2" s="2" t="s">
        <v>11</v>
      </c>
      <c r="D2" s="2"/>
      <c r="F2" s="2"/>
      <c r="G2" s="2"/>
      <c r="I2" s="2"/>
      <c r="J2" s="2"/>
      <c r="L2" s="3"/>
      <c r="O2" s="4" t="s">
        <v>38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45">
      <c r="A3" s="33"/>
      <c r="C3" s="2" t="s">
        <v>17</v>
      </c>
      <c r="Q3" s="35"/>
    </row>
    <row r="4" spans="1:39" x14ac:dyDescent="0.45">
      <c r="A4" s="33"/>
      <c r="C4" s="2" t="s">
        <v>18</v>
      </c>
      <c r="Q4" s="35"/>
    </row>
    <row r="5" spans="1:39" ht="19" thickBot="1" x14ac:dyDescent="0.5">
      <c r="A5" s="33"/>
      <c r="Q5" s="35"/>
    </row>
    <row r="6" spans="1:39" ht="21" x14ac:dyDescent="0.5">
      <c r="A6" s="33"/>
      <c r="C6" s="24"/>
      <c r="D6" s="25"/>
      <c r="E6" s="25"/>
      <c r="F6" s="25"/>
      <c r="G6" s="25"/>
      <c r="H6" s="25"/>
      <c r="I6" s="36" t="s">
        <v>35</v>
      </c>
      <c r="J6" s="25"/>
      <c r="K6" s="25"/>
      <c r="L6" s="25"/>
      <c r="M6" s="25"/>
      <c r="N6" s="25"/>
      <c r="O6" s="26"/>
      <c r="Q6" s="35"/>
    </row>
    <row r="7" spans="1:39" x14ac:dyDescent="0.45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45">
      <c r="A8" s="33"/>
      <c r="C8" s="27"/>
      <c r="D8" s="5"/>
      <c r="E8" s="7" t="s">
        <v>27</v>
      </c>
      <c r="F8" s="39">
        <v>895</v>
      </c>
      <c r="G8" s="5" t="s">
        <v>3</v>
      </c>
      <c r="H8" s="5"/>
      <c r="I8" s="5"/>
      <c r="J8" s="5"/>
      <c r="K8" s="7" t="s">
        <v>4</v>
      </c>
      <c r="L8" s="39">
        <v>466</v>
      </c>
      <c r="M8" s="5" t="s">
        <v>3</v>
      </c>
      <c r="N8" s="5"/>
      <c r="O8" s="28"/>
      <c r="Q8" s="35"/>
    </row>
    <row r="9" spans="1:39" x14ac:dyDescent="0.45">
      <c r="A9" s="33"/>
      <c r="C9" s="27"/>
      <c r="D9" s="5"/>
      <c r="E9" s="7" t="s">
        <v>33</v>
      </c>
      <c r="F9" s="40">
        <v>8000</v>
      </c>
      <c r="G9" s="5" t="s">
        <v>0</v>
      </c>
      <c r="H9" s="5"/>
      <c r="I9" s="5"/>
      <c r="J9" s="5"/>
      <c r="K9" s="7" t="s">
        <v>14</v>
      </c>
      <c r="L9" s="40">
        <v>57</v>
      </c>
      <c r="M9" s="5" t="s">
        <v>1</v>
      </c>
      <c r="N9" s="5"/>
      <c r="O9" s="28"/>
      <c r="Q9" s="35"/>
    </row>
    <row r="10" spans="1:39" x14ac:dyDescent="0.45">
      <c r="A10" s="33"/>
      <c r="C10" s="27"/>
      <c r="D10" s="5"/>
      <c r="E10" s="7" t="s">
        <v>28</v>
      </c>
      <c r="F10" s="41">
        <v>0.2</v>
      </c>
      <c r="G10" s="5" t="s">
        <v>6</v>
      </c>
      <c r="H10" s="5"/>
      <c r="I10" s="5"/>
      <c r="J10" s="5"/>
      <c r="K10" s="7" t="s">
        <v>15</v>
      </c>
      <c r="L10" s="41">
        <v>0.2</v>
      </c>
      <c r="M10" s="5" t="s">
        <v>6</v>
      </c>
      <c r="N10" s="5"/>
      <c r="O10" s="28"/>
      <c r="Q10" s="35"/>
    </row>
    <row r="11" spans="1:39" x14ac:dyDescent="0.45">
      <c r="A11" s="33"/>
      <c r="C11" s="27"/>
      <c r="D11" s="5"/>
      <c r="E11" s="7" t="s">
        <v>29</v>
      </c>
      <c r="F11" s="39">
        <v>0</v>
      </c>
      <c r="G11" s="5" t="s">
        <v>3</v>
      </c>
      <c r="H11" s="5"/>
      <c r="I11" s="5"/>
      <c r="J11" s="5"/>
      <c r="K11" s="7" t="s">
        <v>16</v>
      </c>
      <c r="L11" s="39">
        <v>0</v>
      </c>
      <c r="M11" s="5" t="s">
        <v>3</v>
      </c>
      <c r="N11" s="5"/>
      <c r="O11" s="28"/>
      <c r="Q11" s="35"/>
    </row>
    <row r="12" spans="1:39" x14ac:dyDescent="0.45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45">
      <c r="A13" s="33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15</v>
      </c>
      <c r="L13" s="14">
        <f>IF(L10&gt;0,1,0)</f>
        <v>1</v>
      </c>
      <c r="M13" s="5"/>
      <c r="N13" s="5"/>
      <c r="O13" s="28"/>
      <c r="Q13" s="35"/>
    </row>
    <row r="14" spans="1:39" hidden="1" x14ac:dyDescent="0.45">
      <c r="A14" s="33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16</v>
      </c>
      <c r="L14" s="14">
        <f>IF(L11&gt;0,1,0)</f>
        <v>0</v>
      </c>
      <c r="M14" s="5"/>
      <c r="N14" s="5"/>
      <c r="O14" s="28"/>
      <c r="Q14" s="35"/>
    </row>
    <row r="15" spans="1:39" x14ac:dyDescent="0.45">
      <c r="A15" s="33"/>
      <c r="C15" s="27"/>
      <c r="D15" s="5"/>
      <c r="E15" s="5"/>
      <c r="F15" s="13"/>
      <c r="G15" s="5"/>
      <c r="H15" s="32"/>
      <c r="I15" s="8" t="s">
        <v>26</v>
      </c>
      <c r="J15" s="5"/>
      <c r="K15" s="5"/>
      <c r="L15" s="5"/>
      <c r="M15" s="5"/>
      <c r="N15" s="5"/>
      <c r="O15" s="28"/>
      <c r="Q15" s="35"/>
    </row>
    <row r="16" spans="1:39" x14ac:dyDescent="0.45">
      <c r="A16" s="33"/>
      <c r="C16" s="27"/>
      <c r="D16" s="9" t="s">
        <v>30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" thickBot="1" x14ac:dyDescent="0.5">
      <c r="A17" s="33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5"/>
    </row>
    <row r="18" spans="1:17" x14ac:dyDescent="0.45">
      <c r="A18" s="33"/>
      <c r="C18" s="27"/>
      <c r="D18" s="43">
        <v>0.11</v>
      </c>
      <c r="E18" s="16">
        <f t="shared" ref="E18:M18" si="1">(($D$18*$F$9*(1-$F$10))-$F$8-$F$11)-((E17*$L$9*(1-$L$10))-$L$8-$L$11)</f>
        <v>-272.20000000000005</v>
      </c>
      <c r="F18" s="17">
        <f t="shared" si="1"/>
        <v>-283.60000000000002</v>
      </c>
      <c r="G18" s="17">
        <f t="shared" si="1"/>
        <v>-295</v>
      </c>
      <c r="H18" s="17">
        <f t="shared" si="1"/>
        <v>-306.39999999999998</v>
      </c>
      <c r="I18" s="17">
        <f t="shared" si="1"/>
        <v>-317.80000000000007</v>
      </c>
      <c r="J18" s="17">
        <f t="shared" si="1"/>
        <v>-329.20000000000005</v>
      </c>
      <c r="K18" s="17">
        <f t="shared" si="1"/>
        <v>-340.6</v>
      </c>
      <c r="L18" s="17">
        <f t="shared" si="1"/>
        <v>-352</v>
      </c>
      <c r="M18" s="18">
        <f t="shared" si="1"/>
        <v>-363.40000000000009</v>
      </c>
      <c r="N18" s="5"/>
      <c r="O18" s="28"/>
      <c r="Q18" s="35"/>
    </row>
    <row r="19" spans="1:17" x14ac:dyDescent="0.45">
      <c r="A19" s="33"/>
      <c r="C19" s="27"/>
      <c r="D19" s="44">
        <f>D18+0.0025</f>
        <v>0.1125</v>
      </c>
      <c r="E19" s="19">
        <f t="shared" ref="E19:M19" si="2">(($D$19*$F$9*(1-$F$10))-$F$8-$F$11)-((E17*$L$9*(1-$L$10))-$L$8-$L$11)</f>
        <v>-256.20000000000005</v>
      </c>
      <c r="F19" s="12">
        <f t="shared" si="2"/>
        <v>-267.60000000000002</v>
      </c>
      <c r="G19" s="12">
        <f t="shared" si="2"/>
        <v>-279</v>
      </c>
      <c r="H19" s="12">
        <f t="shared" si="2"/>
        <v>-290.39999999999998</v>
      </c>
      <c r="I19" s="12">
        <f t="shared" si="2"/>
        <v>-301.80000000000007</v>
      </c>
      <c r="J19" s="12">
        <f t="shared" si="2"/>
        <v>-313.20000000000005</v>
      </c>
      <c r="K19" s="12">
        <f t="shared" si="2"/>
        <v>-324.60000000000002</v>
      </c>
      <c r="L19" s="12">
        <f t="shared" si="2"/>
        <v>-336</v>
      </c>
      <c r="M19" s="20">
        <f t="shared" si="2"/>
        <v>-347.40000000000009</v>
      </c>
      <c r="N19" s="5"/>
      <c r="O19" s="28"/>
      <c r="Q19" s="35"/>
    </row>
    <row r="20" spans="1:17" x14ac:dyDescent="0.45">
      <c r="A20" s="33"/>
      <c r="C20" s="27"/>
      <c r="D20" s="44">
        <f t="shared" ref="D20:D33" si="3">D19+0.0025</f>
        <v>0.115</v>
      </c>
      <c r="E20" s="19">
        <f t="shared" ref="E20:M20" si="4">(($D$20*$F$9*(1-$F$10))-$F$8-$F$11)-((E17*$L$9*(1-$L$10))-$L$8-$L$11)</f>
        <v>-240.20000000000005</v>
      </c>
      <c r="F20" s="12">
        <f t="shared" si="4"/>
        <v>-251.60000000000002</v>
      </c>
      <c r="G20" s="12">
        <f t="shared" si="4"/>
        <v>-263</v>
      </c>
      <c r="H20" s="12">
        <f t="shared" si="4"/>
        <v>-274.39999999999998</v>
      </c>
      <c r="I20" s="12">
        <f t="shared" si="4"/>
        <v>-285.80000000000007</v>
      </c>
      <c r="J20" s="12">
        <f t="shared" si="4"/>
        <v>-297.20000000000005</v>
      </c>
      <c r="K20" s="12">
        <f t="shared" si="4"/>
        <v>-308.60000000000002</v>
      </c>
      <c r="L20" s="12">
        <f t="shared" si="4"/>
        <v>-320</v>
      </c>
      <c r="M20" s="20">
        <f t="shared" si="4"/>
        <v>-331.40000000000009</v>
      </c>
      <c r="N20" s="5"/>
      <c r="O20" s="28"/>
      <c r="Q20" s="35"/>
    </row>
    <row r="21" spans="1:17" x14ac:dyDescent="0.45">
      <c r="A21" s="33"/>
      <c r="C21" s="27"/>
      <c r="D21" s="44">
        <f t="shared" si="3"/>
        <v>0.11750000000000001</v>
      </c>
      <c r="E21" s="19">
        <f t="shared" ref="E21:M21" si="5">(($D$21*$F$9*(1-$F$10))-$F$8-$F$11)-((E17*$L$9*(1-$L$10))-$L$8-$L$11)</f>
        <v>-224.19999999999993</v>
      </c>
      <c r="F21" s="12">
        <f t="shared" si="5"/>
        <v>-235.59999999999991</v>
      </c>
      <c r="G21" s="12">
        <f t="shared" si="5"/>
        <v>-246.99999999999989</v>
      </c>
      <c r="H21" s="12">
        <f t="shared" si="5"/>
        <v>-258.39999999999986</v>
      </c>
      <c r="I21" s="12">
        <f t="shared" si="5"/>
        <v>-269.79999999999995</v>
      </c>
      <c r="J21" s="12">
        <f t="shared" si="5"/>
        <v>-281.19999999999993</v>
      </c>
      <c r="K21" s="12">
        <f t="shared" si="5"/>
        <v>-292.59999999999991</v>
      </c>
      <c r="L21" s="12">
        <f t="shared" si="5"/>
        <v>-303.99999999999989</v>
      </c>
      <c r="M21" s="20">
        <f t="shared" si="5"/>
        <v>-315.39999999999998</v>
      </c>
      <c r="N21" s="5"/>
      <c r="O21" s="28"/>
      <c r="Q21" s="35"/>
    </row>
    <row r="22" spans="1:17" x14ac:dyDescent="0.45">
      <c r="A22" s="33"/>
      <c r="C22" s="27"/>
      <c r="D22" s="44">
        <f t="shared" si="3"/>
        <v>0.12000000000000001</v>
      </c>
      <c r="E22" s="19">
        <f t="shared" ref="E22:M22" si="6">(($D$22*$F$9*(1-$F$10))-$F$8-$F$11)-((E17*$L$9*(1-$L$10))-$L$8-$L$11)</f>
        <v>-208.19999999999993</v>
      </c>
      <c r="F22" s="12">
        <f t="shared" si="6"/>
        <v>-219.59999999999991</v>
      </c>
      <c r="G22" s="12">
        <f t="shared" si="6"/>
        <v>-230.99999999999989</v>
      </c>
      <c r="H22" s="12">
        <f t="shared" si="6"/>
        <v>-242.39999999999986</v>
      </c>
      <c r="I22" s="12">
        <f t="shared" si="6"/>
        <v>-253.79999999999995</v>
      </c>
      <c r="J22" s="12">
        <f t="shared" si="6"/>
        <v>-265.19999999999993</v>
      </c>
      <c r="K22" s="12">
        <f t="shared" si="6"/>
        <v>-276.59999999999991</v>
      </c>
      <c r="L22" s="12">
        <f t="shared" si="6"/>
        <v>-287.99999999999989</v>
      </c>
      <c r="M22" s="20">
        <f t="shared" si="6"/>
        <v>-299.39999999999998</v>
      </c>
      <c r="N22" s="5"/>
      <c r="O22" s="28"/>
      <c r="Q22" s="35"/>
    </row>
    <row r="23" spans="1:17" x14ac:dyDescent="0.45">
      <c r="A23" s="33"/>
      <c r="C23" s="27"/>
      <c r="D23" s="44">
        <f t="shared" si="3"/>
        <v>0.12250000000000001</v>
      </c>
      <c r="E23" s="19">
        <f t="shared" ref="E23:M23" si="7">(($D$23*$F$9*(1-$F$10))-$F$8-$F$11)-((E17*$L$9*(1-$L$10))-$L$8-$L$11)</f>
        <v>-192.19999999999993</v>
      </c>
      <c r="F23" s="12">
        <f t="shared" si="7"/>
        <v>-203.59999999999991</v>
      </c>
      <c r="G23" s="12">
        <f t="shared" si="7"/>
        <v>-214.99999999999989</v>
      </c>
      <c r="H23" s="12">
        <f t="shared" si="7"/>
        <v>-226.39999999999986</v>
      </c>
      <c r="I23" s="12">
        <f t="shared" si="7"/>
        <v>-237.79999999999995</v>
      </c>
      <c r="J23" s="12">
        <f t="shared" si="7"/>
        <v>-249.19999999999993</v>
      </c>
      <c r="K23" s="12">
        <f t="shared" si="7"/>
        <v>-260.59999999999991</v>
      </c>
      <c r="L23" s="12">
        <f t="shared" si="7"/>
        <v>-271.99999999999989</v>
      </c>
      <c r="M23" s="20">
        <f t="shared" si="7"/>
        <v>-283.39999999999998</v>
      </c>
      <c r="N23" s="5"/>
      <c r="O23" s="28"/>
      <c r="Q23" s="35"/>
    </row>
    <row r="24" spans="1:17" x14ac:dyDescent="0.45">
      <c r="A24" s="33"/>
      <c r="C24" s="27"/>
      <c r="D24" s="44">
        <f t="shared" si="3"/>
        <v>0.125</v>
      </c>
      <c r="E24" s="19">
        <f t="shared" ref="E24:M24" si="8">(($D$24*$F$9*(1-$F$10))-$F$8-$F$11)-((E17*$L$9*(1-$L$10))-$L$8-$L$11)</f>
        <v>-176.20000000000005</v>
      </c>
      <c r="F24" s="12">
        <f t="shared" si="8"/>
        <v>-187.60000000000002</v>
      </c>
      <c r="G24" s="12">
        <f t="shared" si="8"/>
        <v>-199</v>
      </c>
      <c r="H24" s="12">
        <f t="shared" si="8"/>
        <v>-210.39999999999998</v>
      </c>
      <c r="I24" s="12">
        <f t="shared" si="8"/>
        <v>-221.80000000000007</v>
      </c>
      <c r="J24" s="12">
        <f t="shared" si="8"/>
        <v>-233.20000000000005</v>
      </c>
      <c r="K24" s="12">
        <f t="shared" si="8"/>
        <v>-244.60000000000002</v>
      </c>
      <c r="L24" s="12">
        <f t="shared" si="8"/>
        <v>-256</v>
      </c>
      <c r="M24" s="20">
        <f t="shared" si="8"/>
        <v>-267.40000000000009</v>
      </c>
      <c r="N24" s="5"/>
      <c r="O24" s="28"/>
      <c r="Q24" s="35"/>
    </row>
    <row r="25" spans="1:17" x14ac:dyDescent="0.45">
      <c r="A25" s="33"/>
      <c r="C25" s="27"/>
      <c r="D25" s="44">
        <f t="shared" si="3"/>
        <v>0.1275</v>
      </c>
      <c r="E25" s="19">
        <f t="shared" ref="E25:M25" si="9">(($D$25*$F$9*(1-$F$10))-$F$8-$F$11)-((E17*$L$9*(1-$L$10))-$L$8-$L$11)</f>
        <v>-160.20000000000005</v>
      </c>
      <c r="F25" s="12">
        <f t="shared" si="9"/>
        <v>-171.60000000000002</v>
      </c>
      <c r="G25" s="12">
        <f t="shared" si="9"/>
        <v>-183</v>
      </c>
      <c r="H25" s="12">
        <f t="shared" si="9"/>
        <v>-194.39999999999998</v>
      </c>
      <c r="I25" s="12">
        <f t="shared" si="9"/>
        <v>-205.80000000000007</v>
      </c>
      <c r="J25" s="12">
        <f t="shared" si="9"/>
        <v>-217.20000000000005</v>
      </c>
      <c r="K25" s="12">
        <f t="shared" si="9"/>
        <v>-228.60000000000002</v>
      </c>
      <c r="L25" s="12">
        <f t="shared" si="9"/>
        <v>-240</v>
      </c>
      <c r="M25" s="20">
        <f t="shared" si="9"/>
        <v>-251.40000000000009</v>
      </c>
      <c r="N25" s="5"/>
      <c r="O25" s="28"/>
      <c r="Q25" s="35"/>
    </row>
    <row r="26" spans="1:17" x14ac:dyDescent="0.45">
      <c r="A26" s="33"/>
      <c r="C26" s="27"/>
      <c r="D26" s="44">
        <f t="shared" si="3"/>
        <v>0.13</v>
      </c>
      <c r="E26" s="19">
        <f t="shared" ref="E26:M26" si="10">(($D$26*$F$9*(1-$F$10))-$F$8-$F$11)-((E17*$L$9*(1-$L$10))-$L$8-$L$11)</f>
        <v>-144.20000000000005</v>
      </c>
      <c r="F26" s="12">
        <f t="shared" si="10"/>
        <v>-155.60000000000002</v>
      </c>
      <c r="G26" s="12">
        <f t="shared" si="10"/>
        <v>-167</v>
      </c>
      <c r="H26" s="12">
        <f t="shared" si="10"/>
        <v>-178.39999999999998</v>
      </c>
      <c r="I26" s="12">
        <f t="shared" si="10"/>
        <v>-189.80000000000007</v>
      </c>
      <c r="J26" s="12">
        <f t="shared" si="10"/>
        <v>-201.20000000000005</v>
      </c>
      <c r="K26" s="12">
        <f t="shared" si="10"/>
        <v>-212.60000000000002</v>
      </c>
      <c r="L26" s="12">
        <f t="shared" si="10"/>
        <v>-224</v>
      </c>
      <c r="M26" s="20">
        <f t="shared" si="10"/>
        <v>-235.40000000000009</v>
      </c>
      <c r="N26" s="5"/>
      <c r="O26" s="28"/>
      <c r="Q26" s="35"/>
    </row>
    <row r="27" spans="1:17" x14ac:dyDescent="0.45">
      <c r="A27" s="33"/>
      <c r="C27" s="27"/>
      <c r="D27" s="44">
        <f t="shared" si="3"/>
        <v>0.13250000000000001</v>
      </c>
      <c r="E27" s="19">
        <f t="shared" ref="E27:M27" si="11">(($D$27*$F$9*(1-$F$10))-$F$8-$F$11)-((E17*$L$9*(1-$L$10))-$L$8-$L$11)</f>
        <v>-128.20000000000005</v>
      </c>
      <c r="F27" s="12">
        <f t="shared" si="11"/>
        <v>-139.60000000000002</v>
      </c>
      <c r="G27" s="12">
        <f t="shared" si="11"/>
        <v>-151</v>
      </c>
      <c r="H27" s="12">
        <f t="shared" si="11"/>
        <v>-162.39999999999998</v>
      </c>
      <c r="I27" s="12">
        <f t="shared" si="11"/>
        <v>-173.80000000000007</v>
      </c>
      <c r="J27" s="12">
        <f t="shared" si="11"/>
        <v>-185.20000000000005</v>
      </c>
      <c r="K27" s="12">
        <f t="shared" si="11"/>
        <v>-196.60000000000002</v>
      </c>
      <c r="L27" s="12">
        <f t="shared" si="11"/>
        <v>-208</v>
      </c>
      <c r="M27" s="20">
        <f t="shared" si="11"/>
        <v>-219.40000000000009</v>
      </c>
      <c r="N27" s="5"/>
      <c r="O27" s="28"/>
      <c r="Q27" s="35"/>
    </row>
    <row r="28" spans="1:17" x14ac:dyDescent="0.45">
      <c r="A28" s="33"/>
      <c r="C28" s="27"/>
      <c r="D28" s="44">
        <f t="shared" si="3"/>
        <v>0.13500000000000001</v>
      </c>
      <c r="E28" s="19">
        <f t="shared" ref="E28:M28" si="12">(($D$28*$F$9*(1-$F$10))-$F$8-$F$11)-((E17*$L$9*(1-$L$10))-$L$8-$L$11)</f>
        <v>-112.20000000000005</v>
      </c>
      <c r="F28" s="12">
        <f t="shared" si="12"/>
        <v>-123.60000000000002</v>
      </c>
      <c r="G28" s="12">
        <f t="shared" si="12"/>
        <v>-135</v>
      </c>
      <c r="H28" s="12">
        <f t="shared" si="12"/>
        <v>-146.39999999999998</v>
      </c>
      <c r="I28" s="12">
        <f t="shared" si="12"/>
        <v>-157.80000000000007</v>
      </c>
      <c r="J28" s="12">
        <f t="shared" si="12"/>
        <v>-169.20000000000005</v>
      </c>
      <c r="K28" s="12">
        <f t="shared" si="12"/>
        <v>-180.60000000000002</v>
      </c>
      <c r="L28" s="12">
        <f t="shared" si="12"/>
        <v>-192</v>
      </c>
      <c r="M28" s="20">
        <f t="shared" si="12"/>
        <v>-203.40000000000009</v>
      </c>
      <c r="N28" s="5"/>
      <c r="O28" s="28"/>
      <c r="Q28" s="35"/>
    </row>
    <row r="29" spans="1:17" x14ac:dyDescent="0.45">
      <c r="A29" s="33"/>
      <c r="C29" s="27"/>
      <c r="D29" s="44">
        <f t="shared" si="3"/>
        <v>0.13750000000000001</v>
      </c>
      <c r="E29" s="19">
        <f t="shared" ref="E29:M29" si="13">(($D$29*$F$9*(1-$F$10))-$F$8-$F$11)-((E17*$L$9*(1-$L$10))-$L$8-$L$11)</f>
        <v>-96.200000000000045</v>
      </c>
      <c r="F29" s="12">
        <f t="shared" si="13"/>
        <v>-107.60000000000002</v>
      </c>
      <c r="G29" s="12">
        <f t="shared" si="13"/>
        <v>-119</v>
      </c>
      <c r="H29" s="12">
        <f t="shared" si="13"/>
        <v>-130.39999999999998</v>
      </c>
      <c r="I29" s="12">
        <f t="shared" si="13"/>
        <v>-141.80000000000007</v>
      </c>
      <c r="J29" s="12">
        <f t="shared" si="13"/>
        <v>-153.20000000000005</v>
      </c>
      <c r="K29" s="12">
        <f t="shared" si="13"/>
        <v>-164.60000000000002</v>
      </c>
      <c r="L29" s="12">
        <f t="shared" si="13"/>
        <v>-176</v>
      </c>
      <c r="M29" s="20">
        <f t="shared" si="13"/>
        <v>-187.40000000000009</v>
      </c>
      <c r="N29" s="5"/>
      <c r="O29" s="28"/>
      <c r="Q29" s="35"/>
    </row>
    <row r="30" spans="1:17" x14ac:dyDescent="0.45">
      <c r="A30" s="33"/>
      <c r="C30" s="27"/>
      <c r="D30" s="44">
        <f t="shared" si="3"/>
        <v>0.14000000000000001</v>
      </c>
      <c r="E30" s="19">
        <f t="shared" ref="E30:M30" si="14">(($D$30*$F$9*(1-$F$10))-$F$8-$F$11)-((E17*$L$9*(1-$L$10))-$L$8-$L$11)</f>
        <v>-80.200000000000045</v>
      </c>
      <c r="F30" s="12">
        <f t="shared" si="14"/>
        <v>-91.600000000000023</v>
      </c>
      <c r="G30" s="12">
        <f t="shared" si="14"/>
        <v>-103</v>
      </c>
      <c r="H30" s="12">
        <f t="shared" si="14"/>
        <v>-114.39999999999998</v>
      </c>
      <c r="I30" s="12">
        <f t="shared" si="14"/>
        <v>-125.80000000000007</v>
      </c>
      <c r="J30" s="12">
        <f t="shared" si="14"/>
        <v>-137.20000000000005</v>
      </c>
      <c r="K30" s="12">
        <f t="shared" si="14"/>
        <v>-148.60000000000002</v>
      </c>
      <c r="L30" s="12">
        <f t="shared" si="14"/>
        <v>-160</v>
      </c>
      <c r="M30" s="20">
        <f t="shared" si="14"/>
        <v>-171.40000000000009</v>
      </c>
      <c r="N30" s="5"/>
      <c r="O30" s="28"/>
      <c r="Q30" s="35"/>
    </row>
    <row r="31" spans="1:17" x14ac:dyDescent="0.45">
      <c r="A31" s="33"/>
      <c r="C31" s="27"/>
      <c r="D31" s="44">
        <f t="shared" si="3"/>
        <v>0.14250000000000002</v>
      </c>
      <c r="E31" s="19">
        <f t="shared" ref="E31:M31" si="15">(($D$31*$F$9*(1-$F$10))-$F$8-$F$11)-((E17*$L$9*(1-$L$10))-$L$8-$L$11)</f>
        <v>-64.199999999999818</v>
      </c>
      <c r="F31" s="12">
        <f t="shared" si="15"/>
        <v>-75.599999999999795</v>
      </c>
      <c r="G31" s="12">
        <f t="shared" si="15"/>
        <v>-86.999999999999773</v>
      </c>
      <c r="H31" s="12">
        <f t="shared" si="15"/>
        <v>-98.39999999999975</v>
      </c>
      <c r="I31" s="12">
        <f t="shared" si="15"/>
        <v>-109.79999999999984</v>
      </c>
      <c r="J31" s="12">
        <f t="shared" si="15"/>
        <v>-121.19999999999982</v>
      </c>
      <c r="K31" s="12">
        <f t="shared" si="15"/>
        <v>-132.5999999999998</v>
      </c>
      <c r="L31" s="12">
        <f t="shared" si="15"/>
        <v>-143.99999999999977</v>
      </c>
      <c r="M31" s="20">
        <f t="shared" si="15"/>
        <v>-155.39999999999986</v>
      </c>
      <c r="N31" s="5"/>
      <c r="O31" s="28"/>
      <c r="Q31" s="35"/>
    </row>
    <row r="32" spans="1:17" x14ac:dyDescent="0.45">
      <c r="A32" s="33"/>
      <c r="C32" s="27"/>
      <c r="D32" s="44">
        <f t="shared" si="3"/>
        <v>0.14500000000000002</v>
      </c>
      <c r="E32" s="19">
        <f t="shared" ref="E32:M32" si="16">(($D$32*$F$9*(1-$F$10))-$F$8-$F$11)-((E17*$L$9*(1-$L$10))-$L$8-$L$11)</f>
        <v>-48.199999999999818</v>
      </c>
      <c r="F32" s="12">
        <f t="shared" si="16"/>
        <v>-59.599999999999795</v>
      </c>
      <c r="G32" s="12">
        <f t="shared" si="16"/>
        <v>-70.999999999999773</v>
      </c>
      <c r="H32" s="12">
        <f t="shared" si="16"/>
        <v>-82.39999999999975</v>
      </c>
      <c r="I32" s="12">
        <f t="shared" si="16"/>
        <v>-93.799999999999841</v>
      </c>
      <c r="J32" s="12">
        <f t="shared" si="16"/>
        <v>-105.19999999999982</v>
      </c>
      <c r="K32" s="12">
        <f t="shared" si="16"/>
        <v>-116.5999999999998</v>
      </c>
      <c r="L32" s="12">
        <f t="shared" si="16"/>
        <v>-127.99999999999977</v>
      </c>
      <c r="M32" s="20">
        <f t="shared" si="16"/>
        <v>-139.39999999999986</v>
      </c>
      <c r="N32" s="5"/>
      <c r="O32" s="28"/>
      <c r="Q32" s="35"/>
    </row>
    <row r="33" spans="1:17" ht="19" thickBot="1" x14ac:dyDescent="0.5">
      <c r="A33" s="33"/>
      <c r="C33" s="27"/>
      <c r="D33" s="44">
        <f t="shared" si="3"/>
        <v>0.14750000000000002</v>
      </c>
      <c r="E33" s="21">
        <f t="shared" ref="E33:M33" si="17">(($D$33*$F$9*(1-$F$10))-$F$8-$F$11)-((E17*$L$9*(1-$L$10))-$L$8-$L$11)</f>
        <v>-32.199999999999818</v>
      </c>
      <c r="F33" s="22">
        <f t="shared" si="17"/>
        <v>-43.599999999999795</v>
      </c>
      <c r="G33" s="22">
        <f t="shared" si="17"/>
        <v>-54.999999999999773</v>
      </c>
      <c r="H33" s="22">
        <f t="shared" si="17"/>
        <v>-66.39999999999975</v>
      </c>
      <c r="I33" s="22">
        <f t="shared" si="17"/>
        <v>-77.799999999999841</v>
      </c>
      <c r="J33" s="22">
        <f t="shared" si="17"/>
        <v>-89.199999999999818</v>
      </c>
      <c r="K33" s="22">
        <f t="shared" si="17"/>
        <v>-100.5999999999998</v>
      </c>
      <c r="L33" s="22">
        <f t="shared" si="17"/>
        <v>-111.99999999999977</v>
      </c>
      <c r="M33" s="23">
        <f t="shared" si="17"/>
        <v>-123.39999999999986</v>
      </c>
      <c r="N33" s="5"/>
      <c r="O33" s="28"/>
      <c r="Q33" s="35"/>
    </row>
    <row r="34" spans="1:17" ht="19" thickBot="1" x14ac:dyDescent="0.5">
      <c r="A34" s="33"/>
      <c r="C34" s="29"/>
      <c r="D34" s="30"/>
      <c r="E34" s="38" t="s">
        <v>36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45">
      <c r="A35" s="33"/>
      <c r="Q35" s="35"/>
    </row>
    <row r="36" spans="1:17" x14ac:dyDescent="0.45">
      <c r="A36" s="33"/>
      <c r="C36" s="37" t="s">
        <v>19</v>
      </c>
      <c r="Q36" s="35"/>
    </row>
    <row r="37" spans="1:17" x14ac:dyDescent="0.45">
      <c r="A37" s="33"/>
      <c r="C37" s="37" t="s">
        <v>20</v>
      </c>
      <c r="Q37" s="35"/>
    </row>
    <row r="38" spans="1:17" x14ac:dyDescent="0.45">
      <c r="A38" s="33"/>
      <c r="C38" s="37" t="s">
        <v>21</v>
      </c>
      <c r="Q38" s="35"/>
    </row>
    <row r="39" spans="1:17" x14ac:dyDescent="0.45">
      <c r="A39" s="33"/>
      <c r="Q39" s="35"/>
    </row>
    <row r="40" spans="1:17" x14ac:dyDescent="0.4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Rice vs. Corn 1</vt:lpstr>
      <vt:lpstr>Rice vs. Corn 2</vt:lpstr>
      <vt:lpstr>Rice vs. Soybeans 1</vt:lpstr>
      <vt:lpstr>Rice vs. Soybeans 2</vt:lpstr>
      <vt:lpstr>'Rice vs. Corn 1'!Print_Area</vt:lpstr>
      <vt:lpstr>'Rice vs. Corn 2'!Print_Area</vt:lpstr>
      <vt:lpstr>'Rice vs. Soybeans 1'!Print_Area</vt:lpstr>
      <vt:lpstr>'Rice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AGECON</cp:lastModifiedBy>
  <cp:lastPrinted>2020-03-04T15:48:22Z</cp:lastPrinted>
  <dcterms:created xsi:type="dcterms:W3CDTF">2012-04-19T17:26:15Z</dcterms:created>
  <dcterms:modified xsi:type="dcterms:W3CDTF">2021-12-05T13:11:26Z</dcterms:modified>
</cp:coreProperties>
</file>