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hilbu1\Desktop\2026 Row Crop Budgets\2026 Rice\2026 Furrow Irrigated Rice\"/>
    </mc:Choice>
  </mc:AlternateContent>
  <xr:revisionPtr revIDLastSave="0" documentId="13_ncr:1_{B0C67072-4168-4836-9E40-55ED7DE42D30}" xr6:coauthVersionLast="47" xr6:coauthVersionMax="47" xr10:uidLastSave="{00000000-0000-0000-0000-000000000000}"/>
  <bookViews>
    <workbookView xWindow="28680" yWindow="-120" windowWidth="29040" windowHeight="15720" tabRatio="880" xr2:uid="{00000000-000D-0000-FFFF-FFFF00000000}"/>
  </bookViews>
  <sheets>
    <sheet name="Rice vs. Corn 1" sheetId="45" r:id="rId1"/>
    <sheet name="Rice vs. Corn 2" sheetId="38" r:id="rId2"/>
    <sheet name="Rice vs. Soybeans 1" sheetId="46" r:id="rId3"/>
    <sheet name="Rice vs. Soybeans 2" sheetId="39" r:id="rId4"/>
  </sheets>
  <definedNames>
    <definedName name="_xlnm.Print_Area" localSheetId="0">'Rice vs. Corn 1'!$A$1:$Q$40</definedName>
    <definedName name="_xlnm.Print_Area" localSheetId="1">'Rice vs. Corn 2'!$A$1:$Q$40</definedName>
    <definedName name="_xlnm.Print_Area" localSheetId="2">'Rice vs. Soybeans 1'!$A$1:$Q$40</definedName>
    <definedName name="_xlnm.Print_Area" localSheetId="3">'Rice vs. Soybeans 2'!$A$1:$Q$40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39" l="1"/>
  <c r="D20" i="39" s="1"/>
  <c r="D21" i="39" s="1"/>
  <c r="D22" i="39" s="1"/>
  <c r="D23" i="39" s="1"/>
  <c r="D24" i="39" s="1"/>
  <c r="D25" i="39" s="1"/>
  <c r="D26" i="39" s="1"/>
  <c r="D27" i="39" s="1"/>
  <c r="D28" i="39" s="1"/>
  <c r="D29" i="39" s="1"/>
  <c r="D30" i="39" s="1"/>
  <c r="D31" i="39" s="1"/>
  <c r="D32" i="39" s="1"/>
  <c r="D33" i="39" s="1"/>
  <c r="D19" i="46"/>
  <c r="D20" i="46" s="1"/>
  <c r="D21" i="46" s="1"/>
  <c r="D22" i="46" s="1"/>
  <c r="D23" i="46" s="1"/>
  <c r="D24" i="46" s="1"/>
  <c r="D25" i="46" s="1"/>
  <c r="D26" i="46" s="1"/>
  <c r="D27" i="46" s="1"/>
  <c r="D28" i="46" s="1"/>
  <c r="D29" i="46" s="1"/>
  <c r="D30" i="46" s="1"/>
  <c r="D31" i="46" s="1"/>
  <c r="D32" i="46" s="1"/>
  <c r="D33" i="46" s="1"/>
  <c r="E18" i="38"/>
  <c r="D19" i="38"/>
  <c r="D20" i="38" s="1"/>
  <c r="D21" i="38" s="1"/>
  <c r="D22" i="38" s="1"/>
  <c r="D23" i="38" s="1"/>
  <c r="D24" i="38" s="1"/>
  <c r="D25" i="38" s="1"/>
  <c r="D26" i="38" s="1"/>
  <c r="D27" i="38" s="1"/>
  <c r="D28" i="38" s="1"/>
  <c r="D29" i="38" s="1"/>
  <c r="D30" i="38" s="1"/>
  <c r="D31" i="38" s="1"/>
  <c r="D32" i="38" s="1"/>
  <c r="D33" i="38" s="1"/>
  <c r="D19" i="45"/>
  <c r="D20" i="45" s="1"/>
  <c r="D21" i="45" s="1"/>
  <c r="D22" i="45" s="1"/>
  <c r="D23" i="45" s="1"/>
  <c r="D24" i="45" s="1"/>
  <c r="D25" i="45" s="1"/>
  <c r="D26" i="45" s="1"/>
  <c r="D27" i="45" s="1"/>
  <c r="D28" i="45" s="1"/>
  <c r="D29" i="45" s="1"/>
  <c r="D30" i="45" s="1"/>
  <c r="D31" i="45" s="1"/>
  <c r="D32" i="45" s="1"/>
  <c r="D33" i="45" s="1"/>
  <c r="E18" i="46" l="1"/>
  <c r="F17" i="46"/>
  <c r="F18" i="46" s="1"/>
  <c r="F17" i="38"/>
  <c r="G17" i="38" s="1"/>
  <c r="H17" i="38" s="1"/>
  <c r="I17" i="38" s="1"/>
  <c r="J17" i="38" s="1"/>
  <c r="K17" i="38" s="1"/>
  <c r="L17" i="38" s="1"/>
  <c r="M17" i="38" s="1"/>
  <c r="E18" i="45"/>
  <c r="F17" i="45"/>
  <c r="F18" i="45" s="1"/>
  <c r="E19" i="46"/>
  <c r="L14" i="46"/>
  <c r="F14" i="46"/>
  <c r="L13" i="46"/>
  <c r="F13" i="46"/>
  <c r="L14" i="45"/>
  <c r="F14" i="45"/>
  <c r="L13" i="45"/>
  <c r="F13" i="45"/>
  <c r="L12" i="45" l="1"/>
  <c r="L12" i="46"/>
  <c r="F12" i="46"/>
  <c r="F12" i="45"/>
  <c r="G17" i="46"/>
  <c r="F19" i="46"/>
  <c r="G17" i="45"/>
  <c r="G18" i="45" s="1"/>
  <c r="E19" i="45"/>
  <c r="F19" i="45"/>
  <c r="G19" i="46" l="1"/>
  <c r="G23" i="46"/>
  <c r="G18" i="46"/>
  <c r="H17" i="46"/>
  <c r="I17" i="46" s="1"/>
  <c r="I20" i="46" s="1"/>
  <c r="G19" i="45"/>
  <c r="H17" i="45"/>
  <c r="H19" i="45" s="1"/>
  <c r="E20" i="46"/>
  <c r="F20" i="46"/>
  <c r="G20" i="46"/>
  <c r="G20" i="45"/>
  <c r="F20" i="45"/>
  <c r="E20" i="45"/>
  <c r="H19" i="46" l="1"/>
  <c r="H20" i="45"/>
  <c r="H18" i="46"/>
  <c r="H20" i="46"/>
  <c r="H18" i="45"/>
  <c r="I17" i="45"/>
  <c r="J17" i="46"/>
  <c r="J21" i="46" s="1"/>
  <c r="I18" i="46"/>
  <c r="I19" i="46"/>
  <c r="F21" i="46"/>
  <c r="E21" i="46"/>
  <c r="I21" i="46"/>
  <c r="G21" i="46"/>
  <c r="H21" i="46"/>
  <c r="H21" i="45"/>
  <c r="G21" i="45"/>
  <c r="F21" i="45"/>
  <c r="E21" i="45"/>
  <c r="I18" i="45" l="1"/>
  <c r="I26" i="45"/>
  <c r="I21" i="45"/>
  <c r="I19" i="45"/>
  <c r="J17" i="45"/>
  <c r="J19" i="45" s="1"/>
  <c r="I20" i="45"/>
  <c r="I22" i="46"/>
  <c r="H22" i="46"/>
  <c r="F22" i="46"/>
  <c r="E22" i="46"/>
  <c r="J22" i="46"/>
  <c r="G22" i="46"/>
  <c r="K17" i="46"/>
  <c r="K22" i="46" s="1"/>
  <c r="J18" i="46"/>
  <c r="J19" i="46"/>
  <c r="J20" i="46"/>
  <c r="I22" i="45"/>
  <c r="H22" i="45"/>
  <c r="G22" i="45"/>
  <c r="F22" i="45"/>
  <c r="E22" i="45"/>
  <c r="J20" i="45" l="1"/>
  <c r="J18" i="45"/>
  <c r="K17" i="45"/>
  <c r="K22" i="45" s="1"/>
  <c r="J22" i="45"/>
  <c r="J21" i="45"/>
  <c r="K23" i="46"/>
  <c r="J23" i="46"/>
  <c r="I23" i="46"/>
  <c r="H23" i="46"/>
  <c r="F23" i="46"/>
  <c r="E23" i="46"/>
  <c r="K19" i="46"/>
  <c r="L17" i="46"/>
  <c r="K18" i="46"/>
  <c r="K20" i="46"/>
  <c r="K21" i="46"/>
  <c r="J23" i="45"/>
  <c r="I23" i="45"/>
  <c r="H23" i="45"/>
  <c r="G23" i="45"/>
  <c r="F23" i="45"/>
  <c r="E23" i="45"/>
  <c r="L17" i="45" l="1"/>
  <c r="L23" i="45" s="1"/>
  <c r="K23" i="45"/>
  <c r="K18" i="45"/>
  <c r="K20" i="45"/>
  <c r="K19" i="45"/>
  <c r="K21" i="45"/>
  <c r="L24" i="46"/>
  <c r="K24" i="46"/>
  <c r="J24" i="46"/>
  <c r="I24" i="46"/>
  <c r="H24" i="46"/>
  <c r="G24" i="46"/>
  <c r="F24" i="46"/>
  <c r="E24" i="46"/>
  <c r="M17" i="46"/>
  <c r="L19" i="46"/>
  <c r="L18" i="46"/>
  <c r="L20" i="46"/>
  <c r="L21" i="46"/>
  <c r="L22" i="46"/>
  <c r="L23" i="46"/>
  <c r="K24" i="45"/>
  <c r="J24" i="45"/>
  <c r="I24" i="45"/>
  <c r="H24" i="45"/>
  <c r="G24" i="45"/>
  <c r="F24" i="45"/>
  <c r="E24" i="45"/>
  <c r="L22" i="45" l="1"/>
  <c r="L21" i="45"/>
  <c r="L20" i="45"/>
  <c r="L19" i="45"/>
  <c r="L18" i="45"/>
  <c r="M17" i="45"/>
  <c r="M19" i="45" s="1"/>
  <c r="L24" i="45"/>
  <c r="M18" i="46"/>
  <c r="M19" i="46"/>
  <c r="M20" i="46"/>
  <c r="M21" i="46"/>
  <c r="M22" i="46"/>
  <c r="M23" i="46"/>
  <c r="M25" i="46"/>
  <c r="L25" i="46"/>
  <c r="K25" i="46"/>
  <c r="J25" i="46"/>
  <c r="I25" i="46"/>
  <c r="H25" i="46"/>
  <c r="G25" i="46"/>
  <c r="F25" i="46"/>
  <c r="E25" i="46"/>
  <c r="M24" i="46"/>
  <c r="L25" i="45"/>
  <c r="K25" i="45"/>
  <c r="J25" i="45"/>
  <c r="I25" i="45"/>
  <c r="H25" i="45"/>
  <c r="G25" i="45"/>
  <c r="F25" i="45"/>
  <c r="E25" i="45"/>
  <c r="M18" i="45" l="1"/>
  <c r="M24" i="45"/>
  <c r="M25" i="45"/>
  <c r="M23" i="45"/>
  <c r="M22" i="45"/>
  <c r="M21" i="45"/>
  <c r="M20" i="45"/>
  <c r="M26" i="46"/>
  <c r="L26" i="46"/>
  <c r="K26" i="46"/>
  <c r="J26" i="46"/>
  <c r="I26" i="46"/>
  <c r="H26" i="46"/>
  <c r="G26" i="46"/>
  <c r="F26" i="46"/>
  <c r="E26" i="46"/>
  <c r="M26" i="45"/>
  <c r="L26" i="45"/>
  <c r="K26" i="45"/>
  <c r="J26" i="45"/>
  <c r="H26" i="45"/>
  <c r="G26" i="45"/>
  <c r="F26" i="45"/>
  <c r="E26" i="45"/>
  <c r="M27" i="46" l="1"/>
  <c r="I27" i="46"/>
  <c r="H27" i="46"/>
  <c r="E27" i="46"/>
  <c r="L27" i="46"/>
  <c r="J27" i="46"/>
  <c r="K27" i="46"/>
  <c r="G27" i="46"/>
  <c r="F27" i="46"/>
  <c r="M27" i="45"/>
  <c r="L27" i="45"/>
  <c r="K27" i="45"/>
  <c r="J27" i="45"/>
  <c r="I27" i="45"/>
  <c r="H27" i="45"/>
  <c r="G27" i="45"/>
  <c r="F27" i="45"/>
  <c r="E27" i="45"/>
  <c r="G28" i="46" l="1"/>
  <c r="M28" i="46"/>
  <c r="K28" i="46"/>
  <c r="J28" i="46"/>
  <c r="H28" i="46"/>
  <c r="F28" i="46"/>
  <c r="I28" i="46"/>
  <c r="L28" i="46"/>
  <c r="E28" i="46"/>
  <c r="M28" i="45"/>
  <c r="L28" i="45"/>
  <c r="K28" i="45"/>
  <c r="J28" i="45"/>
  <c r="I28" i="45"/>
  <c r="H28" i="45"/>
  <c r="G28" i="45"/>
  <c r="F28" i="45"/>
  <c r="E28" i="45"/>
  <c r="L29" i="46" l="1"/>
  <c r="J29" i="46"/>
  <c r="I29" i="46"/>
  <c r="H29" i="46"/>
  <c r="G29" i="46"/>
  <c r="M29" i="46"/>
  <c r="K29" i="46"/>
  <c r="F29" i="46"/>
  <c r="E29" i="46"/>
  <c r="M29" i="45"/>
  <c r="L29" i="45"/>
  <c r="K29" i="45"/>
  <c r="J29" i="45"/>
  <c r="I29" i="45"/>
  <c r="H29" i="45"/>
  <c r="G29" i="45"/>
  <c r="F29" i="45"/>
  <c r="E29" i="45"/>
  <c r="M30" i="46" l="1"/>
  <c r="J30" i="46"/>
  <c r="F30" i="46"/>
  <c r="I30" i="46"/>
  <c r="G30" i="46"/>
  <c r="L30" i="46"/>
  <c r="K30" i="46"/>
  <c r="H30" i="46"/>
  <c r="E30" i="46"/>
  <c r="M30" i="45"/>
  <c r="L30" i="45"/>
  <c r="K30" i="45"/>
  <c r="J30" i="45"/>
  <c r="I30" i="45"/>
  <c r="H30" i="45"/>
  <c r="G30" i="45"/>
  <c r="F30" i="45"/>
  <c r="E30" i="45"/>
  <c r="M31" i="46" l="1"/>
  <c r="L31" i="46"/>
  <c r="K31" i="46"/>
  <c r="J31" i="46"/>
  <c r="I31" i="46"/>
  <c r="H31" i="46"/>
  <c r="G31" i="46"/>
  <c r="F31" i="46"/>
  <c r="E31" i="46"/>
  <c r="M31" i="45"/>
  <c r="L31" i="45"/>
  <c r="K31" i="45"/>
  <c r="J31" i="45"/>
  <c r="I31" i="45"/>
  <c r="H31" i="45"/>
  <c r="G31" i="45"/>
  <c r="F31" i="45"/>
  <c r="E31" i="45"/>
  <c r="M32" i="46" l="1"/>
  <c r="L32" i="46"/>
  <c r="K32" i="46"/>
  <c r="J32" i="46"/>
  <c r="I32" i="46"/>
  <c r="H32" i="46"/>
  <c r="G32" i="46"/>
  <c r="F32" i="46"/>
  <c r="E32" i="46"/>
  <c r="M32" i="45"/>
  <c r="L32" i="45"/>
  <c r="K32" i="45"/>
  <c r="J32" i="45"/>
  <c r="I32" i="45"/>
  <c r="H32" i="45"/>
  <c r="G32" i="45"/>
  <c r="F32" i="45"/>
  <c r="E32" i="45"/>
  <c r="M33" i="46" l="1"/>
  <c r="L33" i="46"/>
  <c r="K33" i="46"/>
  <c r="J33" i="46"/>
  <c r="I33" i="46"/>
  <c r="H33" i="46"/>
  <c r="G33" i="46"/>
  <c r="F33" i="46"/>
  <c r="E33" i="46"/>
  <c r="M33" i="45"/>
  <c r="L33" i="45"/>
  <c r="K33" i="45"/>
  <c r="J33" i="45"/>
  <c r="I33" i="45"/>
  <c r="H33" i="45"/>
  <c r="G33" i="45"/>
  <c r="F33" i="45"/>
  <c r="E33" i="45"/>
  <c r="E18" i="39" l="1"/>
  <c r="F17" i="39"/>
  <c r="L14" i="39"/>
  <c r="F14" i="39"/>
  <c r="L13" i="39"/>
  <c r="F13" i="39"/>
  <c r="F19" i="39" l="1"/>
  <c r="F12" i="39"/>
  <c r="L12" i="39"/>
  <c r="G17" i="39"/>
  <c r="G20" i="39" s="1"/>
  <c r="F18" i="39"/>
  <c r="E20" i="39"/>
  <c r="E19" i="39"/>
  <c r="F20" i="39"/>
  <c r="L14" i="38"/>
  <c r="L13" i="38"/>
  <c r="F14" i="38"/>
  <c r="F13" i="38"/>
  <c r="G19" i="39" l="1"/>
  <c r="H17" i="39"/>
  <c r="G18" i="39"/>
  <c r="L12" i="38"/>
  <c r="F12" i="38"/>
  <c r="G21" i="39"/>
  <c r="E21" i="39"/>
  <c r="F21" i="39"/>
  <c r="I17" i="39"/>
  <c r="H19" i="39" l="1"/>
  <c r="H20" i="39"/>
  <c r="H21" i="39"/>
  <c r="H18" i="39"/>
  <c r="I18" i="39"/>
  <c r="J17" i="39"/>
  <c r="J22" i="39" s="1"/>
  <c r="I19" i="39"/>
  <c r="I20" i="39"/>
  <c r="I21" i="39"/>
  <c r="I22" i="39"/>
  <c r="G22" i="39"/>
  <c r="E22" i="39"/>
  <c r="F22" i="39"/>
  <c r="H22" i="39"/>
  <c r="G19" i="38"/>
  <c r="F18" i="38"/>
  <c r="F19" i="38"/>
  <c r="E19" i="38"/>
  <c r="I23" i="39" l="1"/>
  <c r="G23" i="39"/>
  <c r="E23" i="39"/>
  <c r="H23" i="39"/>
  <c r="J23" i="39"/>
  <c r="F23" i="39"/>
  <c r="J18" i="39"/>
  <c r="J19" i="39"/>
  <c r="K17" i="39"/>
  <c r="J20" i="39"/>
  <c r="J21" i="39"/>
  <c r="G20" i="38"/>
  <c r="F20" i="38"/>
  <c r="E20" i="38"/>
  <c r="G18" i="38"/>
  <c r="K18" i="39" l="1"/>
  <c r="L17" i="39"/>
  <c r="L24" i="39" s="1"/>
  <c r="K20" i="39"/>
  <c r="K19" i="39"/>
  <c r="K21" i="39"/>
  <c r="K22" i="39"/>
  <c r="K24" i="39"/>
  <c r="I24" i="39"/>
  <c r="G24" i="39"/>
  <c r="E24" i="39"/>
  <c r="J24" i="39"/>
  <c r="F24" i="39"/>
  <c r="H24" i="39"/>
  <c r="K23" i="39"/>
  <c r="I21" i="38"/>
  <c r="H18" i="38"/>
  <c r="H19" i="38"/>
  <c r="H20" i="38"/>
  <c r="H21" i="38"/>
  <c r="G21" i="38"/>
  <c r="F21" i="38"/>
  <c r="E21" i="38"/>
  <c r="K25" i="39" l="1"/>
  <c r="I25" i="39"/>
  <c r="G25" i="39"/>
  <c r="E25" i="39"/>
  <c r="L25" i="39"/>
  <c r="H25" i="39"/>
  <c r="J25" i="39"/>
  <c r="F25" i="39"/>
  <c r="M17" i="39"/>
  <c r="L18" i="39"/>
  <c r="L19" i="39"/>
  <c r="L20" i="39"/>
  <c r="L21" i="39"/>
  <c r="L22" i="39"/>
  <c r="L23" i="39"/>
  <c r="I22" i="38"/>
  <c r="H22" i="38"/>
  <c r="G22" i="38"/>
  <c r="F22" i="38"/>
  <c r="E22" i="38"/>
  <c r="I18" i="38"/>
  <c r="I19" i="38"/>
  <c r="I20" i="38"/>
  <c r="M18" i="39" l="1"/>
  <c r="M19" i="39"/>
  <c r="M20" i="39"/>
  <c r="M21" i="39"/>
  <c r="M22" i="39"/>
  <c r="M23" i="39"/>
  <c r="M24" i="39"/>
  <c r="M25" i="39"/>
  <c r="M26" i="39"/>
  <c r="K26" i="39"/>
  <c r="I26" i="39"/>
  <c r="G26" i="39"/>
  <c r="E26" i="39"/>
  <c r="J26" i="39"/>
  <c r="F26" i="39"/>
  <c r="L26" i="39"/>
  <c r="H26" i="39"/>
  <c r="K23" i="38"/>
  <c r="J18" i="38"/>
  <c r="J19" i="38"/>
  <c r="J20" i="38"/>
  <c r="J21" i="38"/>
  <c r="J22" i="38"/>
  <c r="J23" i="38"/>
  <c r="I23" i="38"/>
  <c r="H23" i="38"/>
  <c r="G23" i="38"/>
  <c r="F23" i="38"/>
  <c r="E23" i="38"/>
  <c r="M27" i="39" l="1"/>
  <c r="K27" i="39"/>
  <c r="I27" i="39"/>
  <c r="G27" i="39"/>
  <c r="E27" i="39"/>
  <c r="L27" i="39"/>
  <c r="H27" i="39"/>
  <c r="J27" i="39"/>
  <c r="F27" i="39"/>
  <c r="K24" i="38"/>
  <c r="J24" i="38"/>
  <c r="I24" i="38"/>
  <c r="H24" i="38"/>
  <c r="G24" i="38"/>
  <c r="F24" i="38"/>
  <c r="E24" i="38"/>
  <c r="K18" i="38"/>
  <c r="K19" i="38"/>
  <c r="K20" i="38"/>
  <c r="K21" i="38"/>
  <c r="K22" i="38"/>
  <c r="M28" i="39" l="1"/>
  <c r="K28" i="39"/>
  <c r="I28" i="39"/>
  <c r="G28" i="39"/>
  <c r="E28" i="39"/>
  <c r="J28" i="39"/>
  <c r="F28" i="39"/>
  <c r="L28" i="39"/>
  <c r="H28" i="39"/>
  <c r="M25" i="38"/>
  <c r="L18" i="38"/>
  <c r="L19" i="38"/>
  <c r="L20" i="38"/>
  <c r="L21" i="38"/>
  <c r="L22" i="38"/>
  <c r="L23" i="38"/>
  <c r="L24" i="38"/>
  <c r="L25" i="38"/>
  <c r="K25" i="38"/>
  <c r="J25" i="38"/>
  <c r="I25" i="38"/>
  <c r="H25" i="38"/>
  <c r="G25" i="38"/>
  <c r="F25" i="38"/>
  <c r="E25" i="38"/>
  <c r="M29" i="39" l="1"/>
  <c r="K29" i="39"/>
  <c r="I29" i="39"/>
  <c r="G29" i="39"/>
  <c r="E29" i="39"/>
  <c r="L29" i="39"/>
  <c r="H29" i="39"/>
  <c r="J29" i="39"/>
  <c r="F29" i="39"/>
  <c r="M26" i="38"/>
  <c r="L26" i="38"/>
  <c r="K26" i="38"/>
  <c r="J26" i="38"/>
  <c r="I26" i="38"/>
  <c r="H26" i="38"/>
  <c r="G26" i="38"/>
  <c r="F26" i="38"/>
  <c r="E26" i="38"/>
  <c r="M18" i="38"/>
  <c r="M19" i="38"/>
  <c r="M20" i="38"/>
  <c r="M21" i="38"/>
  <c r="M22" i="38"/>
  <c r="M23" i="38"/>
  <c r="M24" i="38"/>
  <c r="M30" i="39" l="1"/>
  <c r="K30" i="39"/>
  <c r="I30" i="39"/>
  <c r="G30" i="39"/>
  <c r="E30" i="39"/>
  <c r="J30" i="39"/>
  <c r="F30" i="39"/>
  <c r="L30" i="39"/>
  <c r="H30" i="39"/>
  <c r="M27" i="38"/>
  <c r="L27" i="38"/>
  <c r="K27" i="38"/>
  <c r="J27" i="38"/>
  <c r="I27" i="38"/>
  <c r="H27" i="38"/>
  <c r="G27" i="38"/>
  <c r="F27" i="38"/>
  <c r="E27" i="38"/>
  <c r="M31" i="39" l="1"/>
  <c r="K31" i="39"/>
  <c r="I31" i="39"/>
  <c r="G31" i="39"/>
  <c r="E31" i="39"/>
  <c r="L31" i="39"/>
  <c r="H31" i="39"/>
  <c r="J31" i="39"/>
  <c r="F31" i="39"/>
  <c r="M28" i="38"/>
  <c r="L28" i="38"/>
  <c r="K28" i="38"/>
  <c r="J28" i="38"/>
  <c r="I28" i="38"/>
  <c r="H28" i="38"/>
  <c r="G28" i="38"/>
  <c r="F28" i="38"/>
  <c r="E28" i="38"/>
  <c r="M32" i="39" l="1"/>
  <c r="K32" i="39"/>
  <c r="I32" i="39"/>
  <c r="G32" i="39"/>
  <c r="E32" i="39"/>
  <c r="J32" i="39"/>
  <c r="F32" i="39"/>
  <c r="L32" i="39"/>
  <c r="H32" i="39"/>
  <c r="M29" i="38"/>
  <c r="L29" i="38"/>
  <c r="K29" i="38"/>
  <c r="J29" i="38"/>
  <c r="I29" i="38"/>
  <c r="H29" i="38"/>
  <c r="G29" i="38"/>
  <c r="F29" i="38"/>
  <c r="E29" i="38"/>
  <c r="M33" i="39" l="1"/>
  <c r="K33" i="39"/>
  <c r="I33" i="39"/>
  <c r="G33" i="39"/>
  <c r="E33" i="39"/>
  <c r="L33" i="39"/>
  <c r="J33" i="39"/>
  <c r="H33" i="39"/>
  <c r="F33" i="39"/>
  <c r="M30" i="38"/>
  <c r="L30" i="38"/>
  <c r="K30" i="38"/>
  <c r="J30" i="38"/>
  <c r="I30" i="38"/>
  <c r="H30" i="38"/>
  <c r="G30" i="38"/>
  <c r="F30" i="38"/>
  <c r="E30" i="38"/>
  <c r="M31" i="38" l="1"/>
  <c r="L31" i="38"/>
  <c r="K31" i="38"/>
  <c r="J31" i="38"/>
  <c r="I31" i="38"/>
  <c r="H31" i="38"/>
  <c r="G31" i="38"/>
  <c r="F31" i="38"/>
  <c r="E31" i="38"/>
  <c r="M32" i="38" l="1"/>
  <c r="L32" i="38"/>
  <c r="K32" i="38"/>
  <c r="J32" i="38"/>
  <c r="I32" i="38"/>
  <c r="H32" i="38"/>
  <c r="G32" i="38"/>
  <c r="F32" i="38"/>
  <c r="E32" i="38"/>
  <c r="M33" i="38" l="1"/>
  <c r="L33" i="38"/>
  <c r="K33" i="38"/>
  <c r="J33" i="38"/>
  <c r="I33" i="38"/>
  <c r="H33" i="38"/>
  <c r="G33" i="38"/>
  <c r="F33" i="38"/>
  <c r="E33" i="38"/>
</calcChain>
</file>

<file path=xl/sharedStrings.xml><?xml version="1.0" encoding="utf-8"?>
<sst xmlns="http://schemas.openxmlformats.org/spreadsheetml/2006/main" count="124" uniqueCount="41">
  <si>
    <t>pounds per acre</t>
  </si>
  <si>
    <t>bushels per acre</t>
  </si>
  <si>
    <t>Corn Variable Costs =</t>
  </si>
  <si>
    <t>per acre</t>
  </si>
  <si>
    <t>Soybean Variable Costs =</t>
  </si>
  <si>
    <t>Corn Expected Yield =</t>
  </si>
  <si>
    <t>crop share</t>
  </si>
  <si>
    <t>Cotton Cash Rent =</t>
  </si>
  <si>
    <t>Cotton Share Rent =</t>
  </si>
  <si>
    <t>Corn Share Rent =</t>
  </si>
  <si>
    <t>Corn Cash Rent =</t>
  </si>
  <si>
    <t>Cell values in blue for costs, yield, rent and price can be changed by the user.</t>
  </si>
  <si>
    <t>Soybean Expected Yield =</t>
  </si>
  <si>
    <t>Soybean Share Rent =</t>
  </si>
  <si>
    <t>Soybean Cash Rent =</t>
  </si>
  <si>
    <t>Values in the table represent the difference between cotton net returns and soybean net returns above variable cost and rent.</t>
  </si>
  <si>
    <t>Developed by Michael Salassi and Michael Deliberto</t>
  </si>
  <si>
    <t>Department of Agricultural Economics and Agribusiness</t>
  </si>
  <si>
    <t>Louisiana State University Agricultural Center</t>
  </si>
  <si>
    <t>Corn Price =</t>
  </si>
  <si>
    <t>per bushel</t>
  </si>
  <si>
    <t>Soybean Price =</t>
  </si>
  <si>
    <t>Corn Price ($/bu)</t>
  </si>
  <si>
    <t>Soybean Price ($/bu)</t>
  </si>
  <si>
    <t>Rice Variable Costs =</t>
  </si>
  <si>
    <t>Rice Share Rent =</t>
  </si>
  <si>
    <t>Rice Cash Rent =</t>
  </si>
  <si>
    <t>Rice Price ($/lb)</t>
  </si>
  <si>
    <t>Rice Yield (lbs/acre)</t>
  </si>
  <si>
    <t>Rice Net Return Advantage Compared to Corn Net Returns</t>
  </si>
  <si>
    <t>Rice Expected Yield =</t>
  </si>
  <si>
    <t>RiceNet Return Advantage Compared to Corn Net Returns</t>
  </si>
  <si>
    <t>Rice Net Return Advantage Compared to Soybean Net Returns</t>
  </si>
  <si>
    <t>Values in table equal to rice net returns minus soybean net returns above variable costs</t>
  </si>
  <si>
    <t>Values in table equal to rice net returns minus corn net returns above variable costs</t>
  </si>
  <si>
    <t>Values in the table represent the difference between rice net returns and soybean net returns above variable cost and rent.</t>
  </si>
  <si>
    <t>Values in the table represent the difference between rice net returns and corn net returns above variable cost and rent.</t>
  </si>
  <si>
    <t>1/1/2024</t>
  </si>
  <si>
    <t>Positive values highlighted in yellow indicate that rice has a net return advantage over corn at that price, yield and cost level.</t>
  </si>
  <si>
    <t>Positive values highlighted in yellow indicate that rice has a net return advantage over soybeans at that price, yield and cost level.</t>
  </si>
  <si>
    <t>1/1/2026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</si>
</sst>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&quot;$&quot;#,##0"/>
    <numFmt numFmtId="166" formatCode="&quot;$&quot;#,##0.000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164" fontId="3" fillId="2" borderId="0" xfId="0" applyNumberFormat="1" applyFont="1" applyFill="1"/>
    <xf numFmtId="164" fontId="2" fillId="2" borderId="0" xfId="0" applyNumberFormat="1" applyFont="1" applyFill="1"/>
    <xf numFmtId="3" fontId="1" fillId="0" borderId="0" xfId="0" applyNumberFormat="1" applyFont="1"/>
    <xf numFmtId="2" fontId="1" fillId="2" borderId="0" xfId="0" applyNumberFormat="1" applyFont="1" applyFill="1"/>
    <xf numFmtId="3" fontId="1" fillId="2" borderId="0" xfId="0" applyNumberFormat="1" applyFont="1" applyFill="1"/>
    <xf numFmtId="165" fontId="5" fillId="2" borderId="0" xfId="0" applyNumberFormat="1" applyFont="1" applyFill="1" applyAlignment="1">
      <alignment horizontal="center"/>
    </xf>
    <xf numFmtId="3" fontId="1" fillId="0" borderId="1" xfId="0" applyNumberFormat="1" applyFont="1" applyBorder="1"/>
    <xf numFmtId="3" fontId="1" fillId="0" borderId="2" xfId="0" applyNumberFormat="1" applyFont="1" applyBorder="1"/>
    <xf numFmtId="3" fontId="1" fillId="0" borderId="3" xfId="0" applyNumberFormat="1" applyFont="1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1" fillId="0" borderId="7" xfId="0" applyNumberFormat="1" applyFont="1" applyBorder="1"/>
    <xf numFmtId="3" fontId="1" fillId="0" borderId="8" xfId="0" applyNumberFormat="1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8" xfId="0" applyFill="1" applyBorder="1"/>
    <xf numFmtId="0" fontId="1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2" borderId="2" xfId="0" applyFont="1" applyFill="1" applyBorder="1" applyAlignment="1">
      <alignment horizontal="center"/>
    </xf>
    <xf numFmtId="0" fontId="7" fillId="0" borderId="0" xfId="0" applyFont="1"/>
    <xf numFmtId="0" fontId="8" fillId="2" borderId="7" xfId="0" applyFont="1" applyFill="1" applyBorder="1"/>
    <xf numFmtId="165" fontId="3" fillId="2" borderId="0" xfId="0" applyNumberFormat="1" applyFont="1" applyFill="1"/>
    <xf numFmtId="3" fontId="3" fillId="2" borderId="0" xfId="0" applyNumberFormat="1" applyFont="1" applyFill="1"/>
    <xf numFmtId="9" fontId="3" fillId="2" borderId="0" xfId="0" applyNumberFormat="1" applyFont="1" applyFill="1"/>
    <xf numFmtId="3" fontId="2" fillId="2" borderId="0" xfId="0" applyNumberFormat="1" applyFont="1" applyFill="1"/>
    <xf numFmtId="166" fontId="3" fillId="2" borderId="0" xfId="0" applyNumberFormat="1" applyFont="1" applyFill="1"/>
    <xf numFmtId="166" fontId="2" fillId="2" borderId="0" xfId="0" applyNumberFormat="1" applyFont="1" applyFill="1"/>
  </cellXfs>
  <cellStyles count="1">
    <cellStyle name="Normal" xfId="0" builtinId="0"/>
  </cellStyles>
  <dxfs count="2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64889"/>
          <a:ext cx="1266825" cy="716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79189"/>
          <a:ext cx="1270000" cy="7261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6925" y="7950200"/>
          <a:ext cx="1266825" cy="716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0" y="8064500"/>
          <a:ext cx="1270000" cy="726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0"/>
  <sheetViews>
    <sheetView tabSelected="1" zoomScale="80" zoomScaleNormal="80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0.570312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11</v>
      </c>
      <c r="D2" s="2"/>
      <c r="F2" s="2"/>
      <c r="G2" s="2"/>
      <c r="I2" s="2"/>
      <c r="J2" s="2"/>
      <c r="L2" s="3"/>
      <c r="O2" s="4" t="s">
        <v>40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36</v>
      </c>
      <c r="D3" s="2"/>
      <c r="F3" s="2"/>
      <c r="G3" s="2"/>
      <c r="I3" s="2"/>
      <c r="J3" s="2"/>
      <c r="L3" s="3"/>
      <c r="O3" s="4"/>
      <c r="P3" s="2"/>
      <c r="Q3" s="33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2"/>
      <c r="C4" s="2" t="s">
        <v>38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29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7" t="s">
        <v>19</v>
      </c>
      <c r="L7" s="10">
        <v>4.4000000000000004</v>
      </c>
      <c r="M7" s="5" t="s">
        <v>20</v>
      </c>
      <c r="N7" s="5"/>
      <c r="O7" s="28"/>
      <c r="Q7" s="34"/>
    </row>
    <row r="8" spans="1:39" x14ac:dyDescent="0.3">
      <c r="A8" s="32"/>
      <c r="C8" s="27"/>
      <c r="D8" s="5"/>
      <c r="E8" s="7" t="s">
        <v>24</v>
      </c>
      <c r="F8" s="38">
        <v>910</v>
      </c>
      <c r="G8" s="5" t="s">
        <v>3</v>
      </c>
      <c r="H8" s="5"/>
      <c r="I8" s="5"/>
      <c r="J8" s="5"/>
      <c r="K8" s="7" t="s">
        <v>2</v>
      </c>
      <c r="L8" s="38">
        <v>668</v>
      </c>
      <c r="M8" s="5" t="s">
        <v>3</v>
      </c>
      <c r="N8" s="5"/>
      <c r="O8" s="28"/>
      <c r="Q8" s="34"/>
    </row>
    <row r="9" spans="1:39" x14ac:dyDescent="0.3">
      <c r="A9" s="32"/>
      <c r="C9" s="27"/>
      <c r="D9" s="5"/>
      <c r="E9" s="7"/>
      <c r="F9" s="39"/>
      <c r="G9" s="5"/>
      <c r="H9" s="5"/>
      <c r="I9" s="5"/>
      <c r="J9" s="5"/>
      <c r="K9" s="7" t="s">
        <v>5</v>
      </c>
      <c r="L9" s="39">
        <v>180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25</v>
      </c>
      <c r="F10" s="40">
        <v>0.2</v>
      </c>
      <c r="G10" s="5" t="s">
        <v>6</v>
      </c>
      <c r="H10" s="5"/>
      <c r="I10" s="5"/>
      <c r="J10" s="5"/>
      <c r="K10" s="7" t="s">
        <v>9</v>
      </c>
      <c r="L10" s="40">
        <v>0.2</v>
      </c>
      <c r="M10" s="5" t="s">
        <v>6</v>
      </c>
      <c r="N10" s="5"/>
      <c r="O10" s="28"/>
      <c r="Q10" s="34"/>
    </row>
    <row r="11" spans="1:39" x14ac:dyDescent="0.3">
      <c r="A11" s="32"/>
      <c r="C11" s="27"/>
      <c r="D11" s="5"/>
      <c r="E11" s="7" t="s">
        <v>26</v>
      </c>
      <c r="F11" s="38">
        <v>0</v>
      </c>
      <c r="G11" s="5" t="s">
        <v>3</v>
      </c>
      <c r="H11" s="5"/>
      <c r="I11" s="5"/>
      <c r="J11" s="5"/>
      <c r="K11" s="7" t="s">
        <v>10</v>
      </c>
      <c r="L11" s="38">
        <v>0</v>
      </c>
      <c r="M11" s="5" t="s">
        <v>3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28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27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39">
        <v>8600</v>
      </c>
      <c r="F17" s="41">
        <f t="shared" ref="F17:M17" si="0">E17+50</f>
        <v>8650</v>
      </c>
      <c r="G17" s="41">
        <f t="shared" si="0"/>
        <v>8700</v>
      </c>
      <c r="H17" s="41">
        <f t="shared" si="0"/>
        <v>8750</v>
      </c>
      <c r="I17" s="41">
        <f t="shared" si="0"/>
        <v>8800</v>
      </c>
      <c r="J17" s="41">
        <f t="shared" si="0"/>
        <v>8850</v>
      </c>
      <c r="K17" s="41">
        <f t="shared" si="0"/>
        <v>8900</v>
      </c>
      <c r="L17" s="41">
        <f t="shared" si="0"/>
        <v>8950</v>
      </c>
      <c r="M17" s="41">
        <f t="shared" si="0"/>
        <v>9000</v>
      </c>
      <c r="N17" s="5"/>
      <c r="O17" s="28"/>
      <c r="Q17" s="34"/>
    </row>
    <row r="18" spans="1:17" x14ac:dyDescent="0.3">
      <c r="A18" s="32"/>
      <c r="C18" s="27"/>
      <c r="D18" s="42">
        <v>0.12</v>
      </c>
      <c r="E18" s="16">
        <f t="shared" ref="E18:M18" si="1">(($D$18*E17*(1-$F$10))-$F$8-$F$11)-(($L$7*$L$9*(1-$L$10))-$L$8-$L$11)</f>
        <v>-50.000000000000114</v>
      </c>
      <c r="F18" s="17">
        <f t="shared" si="1"/>
        <v>-45.200000000000045</v>
      </c>
      <c r="G18" s="17">
        <f t="shared" si="1"/>
        <v>-40.400000000000091</v>
      </c>
      <c r="H18" s="17">
        <f t="shared" si="1"/>
        <v>-35.600000000000136</v>
      </c>
      <c r="I18" s="17">
        <f t="shared" si="1"/>
        <v>-30.800000000000068</v>
      </c>
      <c r="J18" s="17">
        <f t="shared" si="1"/>
        <v>-26.000000000000114</v>
      </c>
      <c r="K18" s="17">
        <f t="shared" si="1"/>
        <v>-21.200000000000045</v>
      </c>
      <c r="L18" s="17">
        <f t="shared" si="1"/>
        <v>-16.400000000000091</v>
      </c>
      <c r="M18" s="18">
        <f t="shared" si="1"/>
        <v>-11.600000000000136</v>
      </c>
      <c r="N18" s="5"/>
      <c r="O18" s="28"/>
      <c r="Q18" s="34"/>
    </row>
    <row r="19" spans="1:17" x14ac:dyDescent="0.3">
      <c r="A19" s="32"/>
      <c r="C19" s="27"/>
      <c r="D19" s="43">
        <f>D18+0.0025</f>
        <v>0.1225</v>
      </c>
      <c r="E19" s="19">
        <f t="shared" ref="E19:M19" si="2">(($D$19*E17*(1-$F$10))-$F$8-$F$11)-(($L$7*$L$9*(1-$L$10))-$L$8-$L$11)</f>
        <v>-32.800000000000068</v>
      </c>
      <c r="F19" s="12">
        <f t="shared" si="2"/>
        <v>-27.900000000000091</v>
      </c>
      <c r="G19" s="12">
        <f t="shared" si="2"/>
        <v>-23.000000000000114</v>
      </c>
      <c r="H19" s="12">
        <f t="shared" si="2"/>
        <v>-18.100000000000136</v>
      </c>
      <c r="I19" s="12">
        <f t="shared" si="2"/>
        <v>-13.200000000000045</v>
      </c>
      <c r="J19" s="12">
        <f t="shared" si="2"/>
        <v>-8.3000000000000682</v>
      </c>
      <c r="K19" s="12">
        <f t="shared" si="2"/>
        <v>-3.4000000000000909</v>
      </c>
      <c r="L19" s="12">
        <f t="shared" si="2"/>
        <v>1.4999999999998863</v>
      </c>
      <c r="M19" s="20">
        <f t="shared" si="2"/>
        <v>6.3999999999998636</v>
      </c>
      <c r="N19" s="5"/>
      <c r="O19" s="28"/>
      <c r="Q19" s="34"/>
    </row>
    <row r="20" spans="1:17" x14ac:dyDescent="0.3">
      <c r="A20" s="32"/>
      <c r="C20" s="27"/>
      <c r="D20" s="43">
        <f t="shared" ref="D20:D33" si="3">D19+0.0025</f>
        <v>0.125</v>
      </c>
      <c r="E20" s="19">
        <f t="shared" ref="E20:M20" si="4">(($D$20*E17*(1-$F$10))-$F$8-$F$11)-(($L$7*$L$9*(1-$L$10))-$L$8-$L$11)</f>
        <v>-15.600000000000136</v>
      </c>
      <c r="F20" s="12">
        <f t="shared" si="4"/>
        <v>-10.600000000000136</v>
      </c>
      <c r="G20" s="12">
        <f t="shared" si="4"/>
        <v>-5.6000000000001364</v>
      </c>
      <c r="H20" s="12">
        <f t="shared" si="4"/>
        <v>-0.60000000000013642</v>
      </c>
      <c r="I20" s="12">
        <f t="shared" si="4"/>
        <v>4.3999999999998636</v>
      </c>
      <c r="J20" s="12">
        <f t="shared" si="4"/>
        <v>9.3999999999998636</v>
      </c>
      <c r="K20" s="12">
        <f t="shared" si="4"/>
        <v>14.399999999999864</v>
      </c>
      <c r="L20" s="12">
        <f t="shared" si="4"/>
        <v>19.399999999999864</v>
      </c>
      <c r="M20" s="20">
        <f t="shared" si="4"/>
        <v>24.399999999999864</v>
      </c>
      <c r="N20" s="5"/>
      <c r="O20" s="28"/>
      <c r="Q20" s="34"/>
    </row>
    <row r="21" spans="1:17" x14ac:dyDescent="0.3">
      <c r="A21" s="32"/>
      <c r="C21" s="27"/>
      <c r="D21" s="43">
        <f t="shared" si="3"/>
        <v>0.1275</v>
      </c>
      <c r="E21" s="19">
        <f t="shared" ref="E21:M21" si="5">(($D$21*E17*(1-$F$10))-$F$8-$F$11)-(($L$7*$L$9*(1-$L$10))-$L$8-$L$11)</f>
        <v>1.5999999999999091</v>
      </c>
      <c r="F21" s="12">
        <f t="shared" si="5"/>
        <v>6.6999999999999318</v>
      </c>
      <c r="G21" s="12">
        <f t="shared" si="5"/>
        <v>11.799999999999955</v>
      </c>
      <c r="H21" s="12">
        <f t="shared" si="5"/>
        <v>16.899999999999864</v>
      </c>
      <c r="I21" s="12">
        <f t="shared" si="5"/>
        <v>21.999999999999886</v>
      </c>
      <c r="J21" s="12">
        <f t="shared" si="5"/>
        <v>27.099999999999909</v>
      </c>
      <c r="K21" s="12">
        <f t="shared" si="5"/>
        <v>32.199999999999932</v>
      </c>
      <c r="L21" s="12">
        <f t="shared" si="5"/>
        <v>37.299999999999955</v>
      </c>
      <c r="M21" s="20">
        <f t="shared" si="5"/>
        <v>42.399999999999864</v>
      </c>
      <c r="N21" s="5"/>
      <c r="O21" s="28"/>
      <c r="Q21" s="34"/>
    </row>
    <row r="22" spans="1:17" x14ac:dyDescent="0.3">
      <c r="A22" s="32"/>
      <c r="C22" s="27"/>
      <c r="D22" s="43">
        <f t="shared" si="3"/>
        <v>0.13</v>
      </c>
      <c r="E22" s="19">
        <f t="shared" ref="E22:M22" si="6">(($D$22*E17*(1-$F$10))-$F$8-$F$11)-(($L$7*$L$9*(1-$L$10))-$L$8-$L$11)</f>
        <v>18.799999999999955</v>
      </c>
      <c r="F22" s="12">
        <f t="shared" si="6"/>
        <v>23.999999999999886</v>
      </c>
      <c r="G22" s="12">
        <f t="shared" si="6"/>
        <v>29.199999999999932</v>
      </c>
      <c r="H22" s="12">
        <f t="shared" si="6"/>
        <v>34.399999999999864</v>
      </c>
      <c r="I22" s="12">
        <f t="shared" si="6"/>
        <v>39.599999999999909</v>
      </c>
      <c r="J22" s="12">
        <f t="shared" si="6"/>
        <v>44.799999999999955</v>
      </c>
      <c r="K22" s="12">
        <f t="shared" si="6"/>
        <v>49.999999999999886</v>
      </c>
      <c r="L22" s="12">
        <f t="shared" si="6"/>
        <v>55.199999999999932</v>
      </c>
      <c r="M22" s="20">
        <f t="shared" si="6"/>
        <v>60.399999999999864</v>
      </c>
      <c r="N22" s="5"/>
      <c r="O22" s="28"/>
      <c r="Q22" s="34"/>
    </row>
    <row r="23" spans="1:17" x14ac:dyDescent="0.3">
      <c r="A23" s="32"/>
      <c r="C23" s="27"/>
      <c r="D23" s="43">
        <f t="shared" si="3"/>
        <v>0.13250000000000001</v>
      </c>
      <c r="E23" s="19">
        <f t="shared" ref="E23:M23" si="7">(($D$23*E17*(1-$F$10))-$F$8-$F$11)-(($L$7*$L$9*(1-$L$10))-$L$8-$L$11)</f>
        <v>35.999999999999886</v>
      </c>
      <c r="F23" s="12">
        <f t="shared" si="7"/>
        <v>41.299999999999955</v>
      </c>
      <c r="G23" s="12">
        <f t="shared" si="7"/>
        <v>46.599999999999909</v>
      </c>
      <c r="H23" s="12">
        <f t="shared" si="7"/>
        <v>51.899999999999864</v>
      </c>
      <c r="I23" s="12">
        <f t="shared" si="7"/>
        <v>57.199999999999932</v>
      </c>
      <c r="J23" s="12">
        <f t="shared" si="7"/>
        <v>62.499999999999886</v>
      </c>
      <c r="K23" s="12">
        <f t="shared" si="7"/>
        <v>67.799999999999955</v>
      </c>
      <c r="L23" s="12">
        <f t="shared" si="7"/>
        <v>73.099999999999909</v>
      </c>
      <c r="M23" s="20">
        <f t="shared" si="7"/>
        <v>78.399999999999864</v>
      </c>
      <c r="N23" s="5"/>
      <c r="O23" s="28"/>
      <c r="Q23" s="34"/>
    </row>
    <row r="24" spans="1:17" x14ac:dyDescent="0.3">
      <c r="A24" s="32"/>
      <c r="C24" s="27"/>
      <c r="D24" s="43">
        <f t="shared" si="3"/>
        <v>0.13500000000000001</v>
      </c>
      <c r="E24" s="19">
        <f t="shared" ref="E24:M24" si="8">(($D$24*E17*(1-$F$10))-$F$8-$F$11)-(($L$7*$L$9*(1-$L$10))-$L$8-$L$11)</f>
        <v>53.199999999999932</v>
      </c>
      <c r="F24" s="12">
        <f t="shared" si="8"/>
        <v>58.599999999999909</v>
      </c>
      <c r="G24" s="12">
        <f t="shared" si="8"/>
        <v>63.999999999999886</v>
      </c>
      <c r="H24" s="12">
        <f t="shared" si="8"/>
        <v>69.399999999999864</v>
      </c>
      <c r="I24" s="12">
        <f t="shared" si="8"/>
        <v>74.799999999999955</v>
      </c>
      <c r="J24" s="12">
        <f t="shared" si="8"/>
        <v>80.199999999999932</v>
      </c>
      <c r="K24" s="12">
        <f t="shared" si="8"/>
        <v>85.599999999999909</v>
      </c>
      <c r="L24" s="12">
        <f t="shared" si="8"/>
        <v>90.999999999999886</v>
      </c>
      <c r="M24" s="20">
        <f t="shared" si="8"/>
        <v>96.399999999999864</v>
      </c>
      <c r="N24" s="5"/>
      <c r="O24" s="28"/>
      <c r="Q24" s="34"/>
    </row>
    <row r="25" spans="1:17" x14ac:dyDescent="0.3">
      <c r="A25" s="32"/>
      <c r="C25" s="27"/>
      <c r="D25" s="43">
        <f t="shared" si="3"/>
        <v>0.13750000000000001</v>
      </c>
      <c r="E25" s="19">
        <f t="shared" ref="E25:M25" si="9">(($D$25*E17*(1-$F$10))-$F$8-$F$11)-(($L$7*$L$9*(1-$L$10))-$L$8-$L$11)</f>
        <v>70.399999999999864</v>
      </c>
      <c r="F25" s="12">
        <f t="shared" si="9"/>
        <v>75.899999999999864</v>
      </c>
      <c r="G25" s="12">
        <f t="shared" si="9"/>
        <v>81.399999999999864</v>
      </c>
      <c r="H25" s="12">
        <f t="shared" si="9"/>
        <v>86.899999999999864</v>
      </c>
      <c r="I25" s="12">
        <f t="shared" si="9"/>
        <v>92.399999999999864</v>
      </c>
      <c r="J25" s="12">
        <f t="shared" si="9"/>
        <v>97.899999999999864</v>
      </c>
      <c r="K25" s="12">
        <f t="shared" si="9"/>
        <v>103.39999999999986</v>
      </c>
      <c r="L25" s="12">
        <f t="shared" si="9"/>
        <v>108.89999999999986</v>
      </c>
      <c r="M25" s="20">
        <f t="shared" si="9"/>
        <v>114.39999999999986</v>
      </c>
      <c r="N25" s="5"/>
      <c r="O25" s="28"/>
      <c r="Q25" s="34"/>
    </row>
    <row r="26" spans="1:17" x14ac:dyDescent="0.3">
      <c r="A26" s="32"/>
      <c r="C26" s="27"/>
      <c r="D26" s="43">
        <f t="shared" si="3"/>
        <v>0.14000000000000001</v>
      </c>
      <c r="E26" s="19">
        <f t="shared" ref="E26:M26" si="10">(($D$26*E17*(1-$F$10))-$F$8-$F$11)-(($L$7*$L$9*(1-$L$10))-$L$8-$L$11)</f>
        <v>87.600000000000136</v>
      </c>
      <c r="F26" s="12">
        <f t="shared" si="10"/>
        <v>93.200000000000045</v>
      </c>
      <c r="G26" s="12">
        <f t="shared" si="10"/>
        <v>98.800000000000068</v>
      </c>
      <c r="H26" s="12">
        <f t="shared" si="10"/>
        <v>104.40000000000009</v>
      </c>
      <c r="I26" s="12">
        <f>(($D$26*I17*(1-$F$10))-$F$8-$F$11)-(($L$7*$L$9*(1-$L$10))-$L$8-$L$11)</f>
        <v>110.00000000000011</v>
      </c>
      <c r="J26" s="12">
        <f t="shared" si="10"/>
        <v>115.60000000000014</v>
      </c>
      <c r="K26" s="12">
        <f t="shared" si="10"/>
        <v>121.20000000000005</v>
      </c>
      <c r="L26" s="12">
        <f t="shared" si="10"/>
        <v>126.80000000000007</v>
      </c>
      <c r="M26" s="20">
        <f t="shared" si="10"/>
        <v>132.40000000000009</v>
      </c>
      <c r="N26" s="5"/>
      <c r="O26" s="28"/>
      <c r="Q26" s="34"/>
    </row>
    <row r="27" spans="1:17" x14ac:dyDescent="0.3">
      <c r="A27" s="32"/>
      <c r="C27" s="27"/>
      <c r="D27" s="43">
        <f t="shared" si="3"/>
        <v>0.14250000000000002</v>
      </c>
      <c r="E27" s="19">
        <f t="shared" ref="E27:M27" si="11">(($D$27*E17*(1-$F$10))-$F$8-$F$11)-(($L$7*$L$9*(1-$L$10))-$L$8-$L$11)</f>
        <v>104.80000000000007</v>
      </c>
      <c r="F27" s="12">
        <f t="shared" si="11"/>
        <v>110.50000000000011</v>
      </c>
      <c r="G27" s="12">
        <f t="shared" si="11"/>
        <v>116.20000000000005</v>
      </c>
      <c r="H27" s="12">
        <f t="shared" si="11"/>
        <v>121.90000000000009</v>
      </c>
      <c r="I27" s="12">
        <f t="shared" si="11"/>
        <v>127.60000000000014</v>
      </c>
      <c r="J27" s="12">
        <f t="shared" si="11"/>
        <v>133.30000000000007</v>
      </c>
      <c r="K27" s="12">
        <f t="shared" si="11"/>
        <v>139.00000000000011</v>
      </c>
      <c r="L27" s="12">
        <f t="shared" si="11"/>
        <v>144.70000000000005</v>
      </c>
      <c r="M27" s="20">
        <f t="shared" si="11"/>
        <v>150.40000000000009</v>
      </c>
      <c r="N27" s="5"/>
      <c r="O27" s="28"/>
      <c r="Q27" s="34"/>
    </row>
    <row r="28" spans="1:17" x14ac:dyDescent="0.3">
      <c r="A28" s="32"/>
      <c r="C28" s="27"/>
      <c r="D28" s="43">
        <f t="shared" si="3"/>
        <v>0.14500000000000002</v>
      </c>
      <c r="E28" s="19">
        <f t="shared" ref="E28:M28" si="12">(($D$28*E17*(1-$F$10))-$F$8-$F$11)-(($L$7*$L$9*(1-$L$10))-$L$8-$L$11)</f>
        <v>122.00000000000011</v>
      </c>
      <c r="F28" s="12">
        <f t="shared" si="12"/>
        <v>127.80000000000007</v>
      </c>
      <c r="G28" s="12">
        <f t="shared" si="12"/>
        <v>133.60000000000014</v>
      </c>
      <c r="H28" s="12">
        <f t="shared" si="12"/>
        <v>139.40000000000009</v>
      </c>
      <c r="I28" s="12">
        <f t="shared" si="12"/>
        <v>145.20000000000005</v>
      </c>
      <c r="J28" s="12">
        <f t="shared" si="12"/>
        <v>151</v>
      </c>
      <c r="K28" s="12">
        <f t="shared" si="12"/>
        <v>156.80000000000018</v>
      </c>
      <c r="L28" s="12">
        <f t="shared" si="12"/>
        <v>162.60000000000014</v>
      </c>
      <c r="M28" s="20">
        <f t="shared" si="12"/>
        <v>168.40000000000009</v>
      </c>
      <c r="N28" s="5"/>
      <c r="O28" s="28"/>
      <c r="Q28" s="34"/>
    </row>
    <row r="29" spans="1:17" x14ac:dyDescent="0.3">
      <c r="A29" s="32"/>
      <c r="C29" s="27"/>
      <c r="D29" s="43">
        <f t="shared" si="3"/>
        <v>0.14750000000000002</v>
      </c>
      <c r="E29" s="19">
        <f t="shared" ref="E29:M29" si="13">(($D$29*E17*(1-$F$10))-$F$8-$F$11)-(($L$7*$L$9*(1-$L$10))-$L$8-$L$11)</f>
        <v>139.20000000000005</v>
      </c>
      <c r="F29" s="12">
        <f t="shared" si="13"/>
        <v>145.10000000000014</v>
      </c>
      <c r="G29" s="12">
        <f t="shared" si="13"/>
        <v>151</v>
      </c>
      <c r="H29" s="12">
        <f t="shared" si="13"/>
        <v>156.90000000000009</v>
      </c>
      <c r="I29" s="12">
        <f t="shared" si="13"/>
        <v>162.80000000000018</v>
      </c>
      <c r="J29" s="12">
        <f t="shared" si="13"/>
        <v>168.70000000000005</v>
      </c>
      <c r="K29" s="12">
        <f t="shared" si="13"/>
        <v>174.60000000000014</v>
      </c>
      <c r="L29" s="12">
        <f t="shared" si="13"/>
        <v>180.5</v>
      </c>
      <c r="M29" s="20">
        <f t="shared" si="13"/>
        <v>186.40000000000009</v>
      </c>
      <c r="N29" s="5"/>
      <c r="O29" s="28"/>
      <c r="Q29" s="34"/>
    </row>
    <row r="30" spans="1:17" x14ac:dyDescent="0.3">
      <c r="A30" s="32"/>
      <c r="C30" s="27"/>
      <c r="D30" s="43">
        <f t="shared" si="3"/>
        <v>0.15000000000000002</v>
      </c>
      <c r="E30" s="19">
        <f t="shared" ref="E30:M30" si="14">(($D$30*E17*(1-$F$10))-$F$8-$F$11)-(($L$7*$L$9*(1-$L$10))-$L$8-$L$11)</f>
        <v>156.40000000000009</v>
      </c>
      <c r="F30" s="12">
        <f t="shared" si="14"/>
        <v>162.40000000000009</v>
      </c>
      <c r="G30" s="12">
        <f t="shared" si="14"/>
        <v>168.40000000000009</v>
      </c>
      <c r="H30" s="12">
        <f t="shared" si="14"/>
        <v>174.40000000000009</v>
      </c>
      <c r="I30" s="12">
        <f t="shared" si="14"/>
        <v>180.40000000000009</v>
      </c>
      <c r="J30" s="12">
        <f t="shared" si="14"/>
        <v>186.40000000000009</v>
      </c>
      <c r="K30" s="12">
        <f t="shared" si="14"/>
        <v>192.40000000000009</v>
      </c>
      <c r="L30" s="12">
        <f t="shared" si="14"/>
        <v>198.40000000000009</v>
      </c>
      <c r="M30" s="20">
        <f t="shared" si="14"/>
        <v>204.40000000000009</v>
      </c>
      <c r="N30" s="5"/>
      <c r="O30" s="28"/>
      <c r="Q30" s="34"/>
    </row>
    <row r="31" spans="1:17" x14ac:dyDescent="0.3">
      <c r="A31" s="32"/>
      <c r="C31" s="27"/>
      <c r="D31" s="43">
        <f t="shared" si="3"/>
        <v>0.15250000000000002</v>
      </c>
      <c r="E31" s="19">
        <f t="shared" ref="E31:M31" si="15">(($D$31*E17*(1-$F$10))-$F$8-$F$11)-(($L$7*$L$9*(1-$L$10))-$L$8-$L$11)</f>
        <v>173.60000000000014</v>
      </c>
      <c r="F31" s="12">
        <f t="shared" si="15"/>
        <v>179.70000000000005</v>
      </c>
      <c r="G31" s="12">
        <f t="shared" si="15"/>
        <v>185.80000000000018</v>
      </c>
      <c r="H31" s="12">
        <f t="shared" si="15"/>
        <v>191.90000000000009</v>
      </c>
      <c r="I31" s="12">
        <f t="shared" si="15"/>
        <v>198</v>
      </c>
      <c r="J31" s="12">
        <f t="shared" si="15"/>
        <v>204.10000000000014</v>
      </c>
      <c r="K31" s="12">
        <f t="shared" si="15"/>
        <v>210.20000000000005</v>
      </c>
      <c r="L31" s="12">
        <f t="shared" si="15"/>
        <v>216.30000000000018</v>
      </c>
      <c r="M31" s="20">
        <f t="shared" si="15"/>
        <v>222.40000000000009</v>
      </c>
      <c r="N31" s="5"/>
      <c r="O31" s="28"/>
      <c r="Q31" s="34"/>
    </row>
    <row r="32" spans="1:17" x14ac:dyDescent="0.3">
      <c r="A32" s="32"/>
      <c r="C32" s="27"/>
      <c r="D32" s="43">
        <f t="shared" si="3"/>
        <v>0.15500000000000003</v>
      </c>
      <c r="E32" s="19">
        <f t="shared" ref="E32:M32" si="16">(($D$32*E17*(1-$F$10))-$F$8-$F$11)-(($L$7*$L$9*(1-$L$10))-$L$8-$L$11)</f>
        <v>190.80000000000018</v>
      </c>
      <c r="F32" s="12">
        <f t="shared" si="16"/>
        <v>197</v>
      </c>
      <c r="G32" s="12">
        <f t="shared" si="16"/>
        <v>203.20000000000005</v>
      </c>
      <c r="H32" s="12">
        <f t="shared" si="16"/>
        <v>209.40000000000009</v>
      </c>
      <c r="I32" s="12">
        <f t="shared" si="16"/>
        <v>215.60000000000014</v>
      </c>
      <c r="J32" s="12">
        <f t="shared" si="16"/>
        <v>221.80000000000018</v>
      </c>
      <c r="K32" s="12">
        <f t="shared" si="16"/>
        <v>228</v>
      </c>
      <c r="L32" s="12">
        <f t="shared" si="16"/>
        <v>234.20000000000005</v>
      </c>
      <c r="M32" s="20">
        <f t="shared" si="16"/>
        <v>240.40000000000009</v>
      </c>
      <c r="N32" s="5"/>
      <c r="O32" s="28"/>
      <c r="Q32" s="34"/>
    </row>
    <row r="33" spans="1:17" ht="19.5" thickBot="1" x14ac:dyDescent="0.35">
      <c r="A33" s="32"/>
      <c r="C33" s="27"/>
      <c r="D33" s="43">
        <f t="shared" si="3"/>
        <v>0.15750000000000003</v>
      </c>
      <c r="E33" s="21">
        <f t="shared" ref="E33:M33" si="17">(($D$33*E17*(1-$F$10))-$F$8-$F$11)-(($L$7*$L$9*(1-$L$10))-$L$8-$L$11)</f>
        <v>208</v>
      </c>
      <c r="F33" s="22">
        <f t="shared" si="17"/>
        <v>214.30000000000018</v>
      </c>
      <c r="G33" s="22">
        <f t="shared" si="17"/>
        <v>220.60000000000014</v>
      </c>
      <c r="H33" s="22">
        <f t="shared" si="17"/>
        <v>226.90000000000009</v>
      </c>
      <c r="I33" s="22">
        <f t="shared" si="17"/>
        <v>233.20000000000005</v>
      </c>
      <c r="J33" s="22">
        <f t="shared" si="17"/>
        <v>239.5</v>
      </c>
      <c r="K33" s="22">
        <f t="shared" si="17"/>
        <v>245.80000000000018</v>
      </c>
      <c r="L33" s="22">
        <f t="shared" si="17"/>
        <v>252.10000000000014</v>
      </c>
      <c r="M33" s="23">
        <f t="shared" si="17"/>
        <v>258.40000000000009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34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16</v>
      </c>
      <c r="Q36" s="34"/>
    </row>
    <row r="37" spans="1:17" x14ac:dyDescent="0.3">
      <c r="A37" s="32"/>
      <c r="C37" s="36" t="s">
        <v>17</v>
      </c>
      <c r="Q37" s="34"/>
    </row>
    <row r="38" spans="1:17" x14ac:dyDescent="0.3">
      <c r="A38" s="32"/>
      <c r="C38" s="36" t="s">
        <v>18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23" priority="37" operator="greaterThan">
      <formula>0</formula>
    </cfRule>
  </conditionalFormatting>
  <conditionalFormatting sqref="E18:M33">
    <cfRule type="cellIs" dxfId="22" priority="55" operator="greaterThan">
      <formula>0</formula>
    </cfRule>
    <cfRule type="cellIs" dxfId="21" priority="53" operator="greaterThan">
      <formula>0</formula>
    </cfRule>
  </conditionalFormatting>
  <conditionalFormatting sqref="F18">
    <cfRule type="colorScale" priority="5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20" priority="5" operator="greaterThan">
      <formula>0</formula>
    </cfRule>
    <cfRule type="cellIs" dxfId="19" priority="21" operator="greaterThan">
      <formula>0</formula>
    </cfRule>
  </conditionalFormatting>
  <conditionalFormatting sqref="G18">
    <cfRule type="colorScale" priority="32">
      <colorScale>
        <cfvo type="num" val="&quot;if &lt; 0&quot;"/>
        <cfvo type="max"/>
        <color theme="8" tint="0.79998168889431442"/>
        <color rgb="FFFFEF9C"/>
      </colorScale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48">
      <colorScale>
        <cfvo type="num" val="&quot;if &lt; 0&quot;"/>
        <cfvo type="max"/>
        <color theme="8" tint="0.79998168889431442"/>
        <color rgb="FFFFEF9C"/>
      </colorScale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46">
      <colorScale>
        <cfvo type="num" val="&quot;if &lt; 0&quot;"/>
        <cfvo type="max"/>
        <color theme="8" tint="0.79998168889431442"/>
        <color rgb="FFFFEF9C"/>
      </colorScale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44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24">
      <colorScale>
        <cfvo type="num" val="&quot;if &lt; 0&quot;"/>
        <cfvo type="max"/>
        <color theme="8" tint="0.79998168889431442"/>
        <color rgb="FFFFEF9C"/>
      </colorScale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22">
      <colorScale>
        <cfvo type="num" val="&quot;if &lt; 0&quot;"/>
        <cfvo type="max"/>
        <color theme="8" tint="0.79998168889431442"/>
        <color rgb="FFFFEF9C"/>
      </colorScale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ellIs" dxfId="18" priority="3" operator="greaterThan">
      <formula>0</formula>
    </cfRule>
    <cfRule type="cellIs" dxfId="17" priority="1" operator="greaterThan">
      <formula>0</formula>
    </cfRule>
  </conditionalFormatting>
  <pageMargins left="0.7" right="0.7" top="0.75" bottom="0.75" header="0.3" footer="0.3"/>
  <pageSetup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40"/>
  <sheetViews>
    <sheetView zoomScale="80" zoomScaleNormal="80" workbookViewId="0">
      <selection activeCell="F9" sqref="F9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0.570312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11</v>
      </c>
      <c r="D2" s="2"/>
      <c r="F2" s="2"/>
      <c r="G2" s="2"/>
      <c r="I2" s="2"/>
      <c r="J2" s="2"/>
      <c r="L2" s="3"/>
      <c r="O2" s="4" t="s">
        <v>37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36</v>
      </c>
      <c r="D3" s="2"/>
      <c r="F3" s="2"/>
      <c r="G3" s="2"/>
      <c r="I3" s="2"/>
      <c r="J3" s="2"/>
      <c r="L3" s="3"/>
      <c r="O3" s="4"/>
      <c r="P3" s="2"/>
      <c r="Q3" s="33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2"/>
      <c r="C4" s="2" t="s">
        <v>38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31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24</v>
      </c>
      <c r="F8" s="38">
        <v>910</v>
      </c>
      <c r="G8" s="5" t="s">
        <v>3</v>
      </c>
      <c r="H8" s="5"/>
      <c r="I8" s="5"/>
      <c r="J8" s="5"/>
      <c r="K8" s="7" t="s">
        <v>2</v>
      </c>
      <c r="L8" s="38">
        <v>668</v>
      </c>
      <c r="M8" s="5" t="s">
        <v>3</v>
      </c>
      <c r="N8" s="5"/>
      <c r="O8" s="28"/>
      <c r="Q8" s="34"/>
    </row>
    <row r="9" spans="1:39" x14ac:dyDescent="0.3">
      <c r="A9" s="32"/>
      <c r="C9" s="27"/>
      <c r="D9" s="5"/>
      <c r="E9" s="7" t="s">
        <v>30</v>
      </c>
      <c r="F9" s="39">
        <v>8000</v>
      </c>
      <c r="G9" s="5" t="s">
        <v>0</v>
      </c>
      <c r="H9" s="5"/>
      <c r="I9" s="5"/>
      <c r="J9" s="5"/>
      <c r="K9" s="7" t="s">
        <v>5</v>
      </c>
      <c r="L9" s="39">
        <v>180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25</v>
      </c>
      <c r="F10" s="40">
        <v>0.2</v>
      </c>
      <c r="G10" s="5" t="s">
        <v>6</v>
      </c>
      <c r="H10" s="5"/>
      <c r="I10" s="5"/>
      <c r="J10" s="5"/>
      <c r="K10" s="7" t="s">
        <v>9</v>
      </c>
      <c r="L10" s="40">
        <v>0.2</v>
      </c>
      <c r="M10" s="5" t="s">
        <v>6</v>
      </c>
      <c r="N10" s="5"/>
      <c r="O10" s="28"/>
      <c r="Q10" s="34"/>
    </row>
    <row r="11" spans="1:39" x14ac:dyDescent="0.3">
      <c r="A11" s="32"/>
      <c r="C11" s="27"/>
      <c r="D11" s="5"/>
      <c r="E11" s="7" t="s">
        <v>26</v>
      </c>
      <c r="F11" s="38">
        <v>0</v>
      </c>
      <c r="G11" s="5" t="s">
        <v>3</v>
      </c>
      <c r="H11" s="5"/>
      <c r="I11" s="5"/>
      <c r="J11" s="5"/>
      <c r="K11" s="7" t="s">
        <v>10</v>
      </c>
      <c r="L11" s="38">
        <v>0</v>
      </c>
      <c r="M11" s="5" t="s">
        <v>3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22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27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3.75</v>
      </c>
      <c r="F17" s="11">
        <f t="shared" ref="F17:G17" si="0">E17+0.25</f>
        <v>4</v>
      </c>
      <c r="G17" s="11">
        <f t="shared" si="0"/>
        <v>4.25</v>
      </c>
      <c r="H17" s="11">
        <f t="shared" ref="H17" si="1">G17+0.25</f>
        <v>4.5</v>
      </c>
      <c r="I17" s="11">
        <f t="shared" ref="I17" si="2">H17+0.25</f>
        <v>4.75</v>
      </c>
      <c r="J17" s="11">
        <f t="shared" ref="J17" si="3">I17+0.25</f>
        <v>5</v>
      </c>
      <c r="K17" s="11">
        <f t="shared" ref="K17" si="4">J17+0.25</f>
        <v>5.25</v>
      </c>
      <c r="L17" s="11">
        <f t="shared" ref="L17" si="5">K17+0.25</f>
        <v>5.5</v>
      </c>
      <c r="M17" s="11">
        <f t="shared" ref="M17" si="6">L17+0.25</f>
        <v>5.75</v>
      </c>
      <c r="N17" s="5"/>
      <c r="O17" s="28"/>
      <c r="Q17" s="34"/>
    </row>
    <row r="18" spans="1:17" x14ac:dyDescent="0.3">
      <c r="A18" s="32"/>
      <c r="C18" s="27"/>
      <c r="D18" s="42">
        <v>0.12</v>
      </c>
      <c r="E18" s="16">
        <f>(($D$18*$F$9*(1-$F$10))-$F$8-$F$11)-((E17*$L$9*(1-$L$10))-$L$8-$L$11)</f>
        <v>-14</v>
      </c>
      <c r="F18" s="17">
        <f t="shared" ref="F18:M18" si="7">(($D$18*$F$9*(1-$F$10))-$F$8-$F$11)-((F17*$L$9*(1-$L$10))-$L$8-$L$11)</f>
        <v>-50</v>
      </c>
      <c r="G18" s="17">
        <f t="shared" si="7"/>
        <v>-86</v>
      </c>
      <c r="H18" s="17">
        <f t="shared" si="7"/>
        <v>-122</v>
      </c>
      <c r="I18" s="17">
        <f t="shared" si="7"/>
        <v>-158</v>
      </c>
      <c r="J18" s="17">
        <f t="shared" si="7"/>
        <v>-194</v>
      </c>
      <c r="K18" s="17">
        <f t="shared" si="7"/>
        <v>-230</v>
      </c>
      <c r="L18" s="17">
        <f t="shared" si="7"/>
        <v>-266</v>
      </c>
      <c r="M18" s="18">
        <f t="shared" si="7"/>
        <v>-302</v>
      </c>
      <c r="N18" s="5"/>
      <c r="O18" s="28"/>
      <c r="Q18" s="34"/>
    </row>
    <row r="19" spans="1:17" x14ac:dyDescent="0.3">
      <c r="A19" s="32"/>
      <c r="C19" s="27"/>
      <c r="D19" s="43">
        <f>D18+0.0025</f>
        <v>0.1225</v>
      </c>
      <c r="E19" s="19">
        <f t="shared" ref="E19:M19" si="8">(($D$19*$F$9*(1-$F$10))-$F$8-$F$11)-((E17*$L$9*(1-$L$10))-$L$8-$L$11)</f>
        <v>2</v>
      </c>
      <c r="F19" s="12">
        <f t="shared" si="8"/>
        <v>-34</v>
      </c>
      <c r="G19" s="12">
        <f t="shared" si="8"/>
        <v>-70</v>
      </c>
      <c r="H19" s="12">
        <f t="shared" si="8"/>
        <v>-106</v>
      </c>
      <c r="I19" s="12">
        <f t="shared" si="8"/>
        <v>-142</v>
      </c>
      <c r="J19" s="12">
        <f t="shared" si="8"/>
        <v>-178</v>
      </c>
      <c r="K19" s="12">
        <f t="shared" si="8"/>
        <v>-214</v>
      </c>
      <c r="L19" s="12">
        <f t="shared" si="8"/>
        <v>-250</v>
      </c>
      <c r="M19" s="20">
        <f t="shared" si="8"/>
        <v>-286</v>
      </c>
      <c r="N19" s="5"/>
      <c r="O19" s="28"/>
      <c r="Q19" s="34"/>
    </row>
    <row r="20" spans="1:17" x14ac:dyDescent="0.3">
      <c r="A20" s="32"/>
      <c r="C20" s="27"/>
      <c r="D20" s="43">
        <f t="shared" ref="D20:D33" si="9">D19+0.0025</f>
        <v>0.125</v>
      </c>
      <c r="E20" s="19">
        <f t="shared" ref="E20:M20" si="10">(($D$20*$F$9*(1-$F$10))-$F$8-$F$11)-((E17*$L$9*(1-$L$10))-$L$8-$L$11)</f>
        <v>18</v>
      </c>
      <c r="F20" s="12">
        <f t="shared" si="10"/>
        <v>-18</v>
      </c>
      <c r="G20" s="12">
        <f t="shared" si="10"/>
        <v>-54</v>
      </c>
      <c r="H20" s="12">
        <f t="shared" si="10"/>
        <v>-90</v>
      </c>
      <c r="I20" s="12">
        <f t="shared" si="10"/>
        <v>-126</v>
      </c>
      <c r="J20" s="12">
        <f t="shared" si="10"/>
        <v>-162</v>
      </c>
      <c r="K20" s="12">
        <f t="shared" si="10"/>
        <v>-198</v>
      </c>
      <c r="L20" s="12">
        <f t="shared" si="10"/>
        <v>-234</v>
      </c>
      <c r="M20" s="20">
        <f t="shared" si="10"/>
        <v>-270</v>
      </c>
      <c r="N20" s="5"/>
      <c r="O20" s="28"/>
      <c r="Q20" s="34"/>
    </row>
    <row r="21" spans="1:17" x14ac:dyDescent="0.3">
      <c r="A21" s="32"/>
      <c r="C21" s="27"/>
      <c r="D21" s="43">
        <f t="shared" si="9"/>
        <v>0.1275</v>
      </c>
      <c r="E21" s="19">
        <f t="shared" ref="E21:M21" si="11">(($D$21*$F$9*(1-$F$10))-$F$8-$F$11)-((E17*$L$9*(1-$L$10))-$L$8-$L$11)</f>
        <v>34</v>
      </c>
      <c r="F21" s="12">
        <f t="shared" si="11"/>
        <v>-2</v>
      </c>
      <c r="G21" s="12">
        <f t="shared" si="11"/>
        <v>-38</v>
      </c>
      <c r="H21" s="12">
        <f t="shared" si="11"/>
        <v>-74</v>
      </c>
      <c r="I21" s="12">
        <f t="shared" si="11"/>
        <v>-110</v>
      </c>
      <c r="J21" s="12">
        <f t="shared" si="11"/>
        <v>-146</v>
      </c>
      <c r="K21" s="12">
        <f t="shared" si="11"/>
        <v>-182</v>
      </c>
      <c r="L21" s="12">
        <f t="shared" si="11"/>
        <v>-218</v>
      </c>
      <c r="M21" s="20">
        <f t="shared" si="11"/>
        <v>-254</v>
      </c>
      <c r="N21" s="5"/>
      <c r="O21" s="28"/>
      <c r="Q21" s="34"/>
    </row>
    <row r="22" spans="1:17" x14ac:dyDescent="0.3">
      <c r="A22" s="32"/>
      <c r="C22" s="27"/>
      <c r="D22" s="43">
        <f t="shared" si="9"/>
        <v>0.13</v>
      </c>
      <c r="E22" s="19">
        <f t="shared" ref="E22:M22" si="12">(($D$22*$F$9*(1-$F$10))-$F$8-$F$11)-((E17*$L$9*(1-$L$10))-$L$8-$L$11)</f>
        <v>50</v>
      </c>
      <c r="F22" s="12">
        <f t="shared" si="12"/>
        <v>14</v>
      </c>
      <c r="G22" s="12">
        <f t="shared" si="12"/>
        <v>-22</v>
      </c>
      <c r="H22" s="12">
        <f t="shared" si="12"/>
        <v>-58</v>
      </c>
      <c r="I22" s="12">
        <f t="shared" si="12"/>
        <v>-94</v>
      </c>
      <c r="J22" s="12">
        <f t="shared" si="12"/>
        <v>-130</v>
      </c>
      <c r="K22" s="12">
        <f t="shared" si="12"/>
        <v>-166</v>
      </c>
      <c r="L22" s="12">
        <f t="shared" si="12"/>
        <v>-202</v>
      </c>
      <c r="M22" s="20">
        <f t="shared" si="12"/>
        <v>-238</v>
      </c>
      <c r="N22" s="5"/>
      <c r="O22" s="28"/>
      <c r="Q22" s="34"/>
    </row>
    <row r="23" spans="1:17" x14ac:dyDescent="0.3">
      <c r="A23" s="32"/>
      <c r="C23" s="27"/>
      <c r="D23" s="43">
        <f t="shared" si="9"/>
        <v>0.13250000000000001</v>
      </c>
      <c r="E23" s="19">
        <f t="shared" ref="E23:M23" si="13">(($D$23*$F$9*(1-$F$10))-$F$8-$F$11)-((E17*$L$9*(1-$L$10))-$L$8-$L$11)</f>
        <v>66</v>
      </c>
      <c r="F23" s="12">
        <f t="shared" si="13"/>
        <v>30</v>
      </c>
      <c r="G23" s="12">
        <f t="shared" si="13"/>
        <v>-6</v>
      </c>
      <c r="H23" s="12">
        <f t="shared" si="13"/>
        <v>-42</v>
      </c>
      <c r="I23" s="12">
        <f t="shared" si="13"/>
        <v>-78</v>
      </c>
      <c r="J23" s="12">
        <f t="shared" si="13"/>
        <v>-114</v>
      </c>
      <c r="K23" s="12">
        <f t="shared" si="13"/>
        <v>-150</v>
      </c>
      <c r="L23" s="12">
        <f t="shared" si="13"/>
        <v>-186</v>
      </c>
      <c r="M23" s="20">
        <f t="shared" si="13"/>
        <v>-222</v>
      </c>
      <c r="N23" s="5"/>
      <c r="O23" s="28"/>
      <c r="Q23" s="34"/>
    </row>
    <row r="24" spans="1:17" x14ac:dyDescent="0.3">
      <c r="A24" s="32"/>
      <c r="C24" s="27"/>
      <c r="D24" s="43">
        <f t="shared" si="9"/>
        <v>0.13500000000000001</v>
      </c>
      <c r="E24" s="19">
        <f t="shared" ref="E24:M24" si="14">(($D$24*$F$9*(1-$F$10))-$F$8-$F$11)-((E17*$L$9*(1-$L$10))-$L$8-$L$11)</f>
        <v>82</v>
      </c>
      <c r="F24" s="12">
        <f t="shared" si="14"/>
        <v>46</v>
      </c>
      <c r="G24" s="12">
        <f t="shared" si="14"/>
        <v>10</v>
      </c>
      <c r="H24" s="12">
        <f t="shared" si="14"/>
        <v>-26</v>
      </c>
      <c r="I24" s="12">
        <f t="shared" si="14"/>
        <v>-62</v>
      </c>
      <c r="J24" s="12">
        <f t="shared" si="14"/>
        <v>-98</v>
      </c>
      <c r="K24" s="12">
        <f t="shared" si="14"/>
        <v>-134</v>
      </c>
      <c r="L24" s="12">
        <f t="shared" si="14"/>
        <v>-170</v>
      </c>
      <c r="M24" s="20">
        <f t="shared" si="14"/>
        <v>-206</v>
      </c>
      <c r="N24" s="5"/>
      <c r="O24" s="28"/>
      <c r="Q24" s="34"/>
    </row>
    <row r="25" spans="1:17" x14ac:dyDescent="0.3">
      <c r="A25" s="32"/>
      <c r="C25" s="27"/>
      <c r="D25" s="43">
        <f t="shared" si="9"/>
        <v>0.13750000000000001</v>
      </c>
      <c r="E25" s="19">
        <f t="shared" ref="E25:M25" si="15">(($D$25*$F$9*(1-$F$10))-$F$8-$F$11)-((E17*$L$9*(1-$L$10))-$L$8-$L$11)</f>
        <v>98</v>
      </c>
      <c r="F25" s="12">
        <f t="shared" si="15"/>
        <v>62</v>
      </c>
      <c r="G25" s="12">
        <f t="shared" si="15"/>
        <v>26</v>
      </c>
      <c r="H25" s="12">
        <f t="shared" si="15"/>
        <v>-10</v>
      </c>
      <c r="I25" s="12">
        <f t="shared" si="15"/>
        <v>-46</v>
      </c>
      <c r="J25" s="12">
        <f t="shared" si="15"/>
        <v>-82</v>
      </c>
      <c r="K25" s="12">
        <f t="shared" si="15"/>
        <v>-118</v>
      </c>
      <c r="L25" s="12">
        <f t="shared" si="15"/>
        <v>-154</v>
      </c>
      <c r="M25" s="20">
        <f t="shared" si="15"/>
        <v>-190</v>
      </c>
      <c r="N25" s="5"/>
      <c r="O25" s="28"/>
      <c r="Q25" s="34"/>
    </row>
    <row r="26" spans="1:17" x14ac:dyDescent="0.3">
      <c r="A26" s="32"/>
      <c r="C26" s="27"/>
      <c r="D26" s="43">
        <f t="shared" si="9"/>
        <v>0.14000000000000001</v>
      </c>
      <c r="E26" s="19">
        <f t="shared" ref="E26:M26" si="16">(($D$26*$F$9*(1-$F$10))-$F$8-$F$11)-((E17*$L$9*(1-$L$10))-$L$8-$L$11)</f>
        <v>114</v>
      </c>
      <c r="F26" s="12">
        <f t="shared" si="16"/>
        <v>78</v>
      </c>
      <c r="G26" s="12">
        <f t="shared" si="16"/>
        <v>42</v>
      </c>
      <c r="H26" s="12">
        <f t="shared" si="16"/>
        <v>6</v>
      </c>
      <c r="I26" s="12">
        <f t="shared" si="16"/>
        <v>-30</v>
      </c>
      <c r="J26" s="12">
        <f t="shared" si="16"/>
        <v>-66</v>
      </c>
      <c r="K26" s="12">
        <f t="shared" si="16"/>
        <v>-102</v>
      </c>
      <c r="L26" s="12">
        <f t="shared" si="16"/>
        <v>-138</v>
      </c>
      <c r="M26" s="20">
        <f t="shared" si="16"/>
        <v>-174</v>
      </c>
      <c r="N26" s="5"/>
      <c r="O26" s="28"/>
      <c r="Q26" s="34"/>
    </row>
    <row r="27" spans="1:17" x14ac:dyDescent="0.3">
      <c r="A27" s="32"/>
      <c r="C27" s="27"/>
      <c r="D27" s="43">
        <f t="shared" si="9"/>
        <v>0.14250000000000002</v>
      </c>
      <c r="E27" s="19">
        <f t="shared" ref="E27:M27" si="17">(($D$27*$F$9*(1-$F$10))-$F$8-$F$11)-((E17*$L$9*(1-$L$10))-$L$8-$L$11)</f>
        <v>130.00000000000023</v>
      </c>
      <c r="F27" s="12">
        <f t="shared" si="17"/>
        <v>94.000000000000227</v>
      </c>
      <c r="G27" s="12">
        <f t="shared" si="17"/>
        <v>58.000000000000227</v>
      </c>
      <c r="H27" s="12">
        <f t="shared" si="17"/>
        <v>22.000000000000227</v>
      </c>
      <c r="I27" s="12">
        <f t="shared" si="17"/>
        <v>-13.999999999999773</v>
      </c>
      <c r="J27" s="12">
        <f t="shared" si="17"/>
        <v>-49.999999999999773</v>
      </c>
      <c r="K27" s="12">
        <f t="shared" si="17"/>
        <v>-85.999999999999773</v>
      </c>
      <c r="L27" s="12">
        <f t="shared" si="17"/>
        <v>-121.99999999999977</v>
      </c>
      <c r="M27" s="20">
        <f t="shared" si="17"/>
        <v>-157.99999999999977</v>
      </c>
      <c r="N27" s="5"/>
      <c r="O27" s="28"/>
      <c r="Q27" s="34"/>
    </row>
    <row r="28" spans="1:17" x14ac:dyDescent="0.3">
      <c r="A28" s="32"/>
      <c r="C28" s="27"/>
      <c r="D28" s="43">
        <f t="shared" si="9"/>
        <v>0.14500000000000002</v>
      </c>
      <c r="E28" s="19">
        <f t="shared" ref="E28:M28" si="18">(($D$28*$F$9*(1-$F$10))-$F$8-$F$11)-((E17*$L$9*(1-$L$10))-$L$8-$L$11)</f>
        <v>146.00000000000023</v>
      </c>
      <c r="F28" s="12">
        <f t="shared" si="18"/>
        <v>110.00000000000023</v>
      </c>
      <c r="G28" s="12">
        <f t="shared" si="18"/>
        <v>74.000000000000227</v>
      </c>
      <c r="H28" s="12">
        <f t="shared" si="18"/>
        <v>38.000000000000227</v>
      </c>
      <c r="I28" s="12">
        <f t="shared" si="18"/>
        <v>2.0000000000002274</v>
      </c>
      <c r="J28" s="12">
        <f t="shared" si="18"/>
        <v>-33.999999999999773</v>
      </c>
      <c r="K28" s="12">
        <f t="shared" si="18"/>
        <v>-69.999999999999773</v>
      </c>
      <c r="L28" s="12">
        <f t="shared" si="18"/>
        <v>-105.99999999999977</v>
      </c>
      <c r="M28" s="20">
        <f t="shared" si="18"/>
        <v>-141.99999999999977</v>
      </c>
      <c r="N28" s="5"/>
      <c r="O28" s="28"/>
      <c r="Q28" s="34"/>
    </row>
    <row r="29" spans="1:17" x14ac:dyDescent="0.3">
      <c r="A29" s="32"/>
      <c r="C29" s="27"/>
      <c r="D29" s="43">
        <f t="shared" si="9"/>
        <v>0.14750000000000002</v>
      </c>
      <c r="E29" s="19">
        <f t="shared" ref="E29:M29" si="19">(($D$29*$F$9*(1-$F$10))-$F$8-$F$11)-((E17*$L$9*(1-$L$10))-$L$8-$L$11)</f>
        <v>162.00000000000023</v>
      </c>
      <c r="F29" s="12">
        <f t="shared" si="19"/>
        <v>126.00000000000023</v>
      </c>
      <c r="G29" s="12">
        <f t="shared" si="19"/>
        <v>90.000000000000227</v>
      </c>
      <c r="H29" s="12">
        <f t="shared" si="19"/>
        <v>54.000000000000227</v>
      </c>
      <c r="I29" s="12">
        <f t="shared" si="19"/>
        <v>18.000000000000227</v>
      </c>
      <c r="J29" s="12">
        <f t="shared" si="19"/>
        <v>-17.999999999999773</v>
      </c>
      <c r="K29" s="12">
        <f t="shared" si="19"/>
        <v>-53.999999999999773</v>
      </c>
      <c r="L29" s="12">
        <f t="shared" si="19"/>
        <v>-89.999999999999773</v>
      </c>
      <c r="M29" s="20">
        <f t="shared" si="19"/>
        <v>-125.99999999999977</v>
      </c>
      <c r="N29" s="5"/>
      <c r="O29" s="28"/>
      <c r="Q29" s="34"/>
    </row>
    <row r="30" spans="1:17" x14ac:dyDescent="0.3">
      <c r="A30" s="32"/>
      <c r="C30" s="27"/>
      <c r="D30" s="43">
        <f t="shared" si="9"/>
        <v>0.15000000000000002</v>
      </c>
      <c r="E30" s="19">
        <f t="shared" ref="E30:M30" si="20">(($D$30*$F$9*(1-$F$10))-$F$8-$F$11)-((E17*$L$9*(1-$L$10))-$L$8-$L$11)</f>
        <v>178.00000000000023</v>
      </c>
      <c r="F30" s="12">
        <f t="shared" si="20"/>
        <v>142.00000000000023</v>
      </c>
      <c r="G30" s="12">
        <f t="shared" si="20"/>
        <v>106.00000000000023</v>
      </c>
      <c r="H30" s="12">
        <f t="shared" si="20"/>
        <v>70.000000000000227</v>
      </c>
      <c r="I30" s="12">
        <f t="shared" si="20"/>
        <v>34.000000000000227</v>
      </c>
      <c r="J30" s="12">
        <f t="shared" si="20"/>
        <v>-1.9999999999997726</v>
      </c>
      <c r="K30" s="12">
        <f t="shared" si="20"/>
        <v>-37.999999999999773</v>
      </c>
      <c r="L30" s="12">
        <f t="shared" si="20"/>
        <v>-73.999999999999773</v>
      </c>
      <c r="M30" s="20">
        <f t="shared" si="20"/>
        <v>-109.99999999999977</v>
      </c>
      <c r="N30" s="5"/>
      <c r="O30" s="28"/>
      <c r="Q30" s="34"/>
    </row>
    <row r="31" spans="1:17" x14ac:dyDescent="0.3">
      <c r="A31" s="32"/>
      <c r="C31" s="27"/>
      <c r="D31" s="43">
        <f t="shared" si="9"/>
        <v>0.15250000000000002</v>
      </c>
      <c r="E31" s="19">
        <f t="shared" ref="E31:M31" si="21">(($D$31*$F$9*(1-$F$10))-$F$8-$F$11)-((E17*$L$9*(1-$L$10))-$L$8-$L$11)</f>
        <v>194.00000000000023</v>
      </c>
      <c r="F31" s="12">
        <f t="shared" si="21"/>
        <v>158.00000000000023</v>
      </c>
      <c r="G31" s="12">
        <f t="shared" si="21"/>
        <v>122.00000000000023</v>
      </c>
      <c r="H31" s="12">
        <f t="shared" si="21"/>
        <v>86.000000000000227</v>
      </c>
      <c r="I31" s="12">
        <f t="shared" si="21"/>
        <v>50.000000000000227</v>
      </c>
      <c r="J31" s="12">
        <f t="shared" si="21"/>
        <v>14.000000000000227</v>
      </c>
      <c r="K31" s="12">
        <f t="shared" si="21"/>
        <v>-21.999999999999773</v>
      </c>
      <c r="L31" s="12">
        <f t="shared" si="21"/>
        <v>-57.999999999999773</v>
      </c>
      <c r="M31" s="20">
        <f t="shared" si="21"/>
        <v>-93.999999999999773</v>
      </c>
      <c r="N31" s="5"/>
      <c r="O31" s="28"/>
      <c r="Q31" s="34"/>
    </row>
    <row r="32" spans="1:17" x14ac:dyDescent="0.3">
      <c r="A32" s="32"/>
      <c r="C32" s="27"/>
      <c r="D32" s="43">
        <f t="shared" si="9"/>
        <v>0.15500000000000003</v>
      </c>
      <c r="E32" s="19">
        <f t="shared" ref="E32:M32" si="22">(($D$32*$F$9*(1-$F$10))-$F$8-$F$11)-((E17*$L$9*(1-$L$10))-$L$8-$L$11)</f>
        <v>210.00000000000023</v>
      </c>
      <c r="F32" s="12">
        <f t="shared" si="22"/>
        <v>174.00000000000023</v>
      </c>
      <c r="G32" s="12">
        <f t="shared" si="22"/>
        <v>138.00000000000023</v>
      </c>
      <c r="H32" s="12">
        <f t="shared" si="22"/>
        <v>102.00000000000023</v>
      </c>
      <c r="I32" s="12">
        <f t="shared" si="22"/>
        <v>66.000000000000227</v>
      </c>
      <c r="J32" s="12">
        <f t="shared" si="22"/>
        <v>30.000000000000227</v>
      </c>
      <c r="K32" s="12">
        <f t="shared" si="22"/>
        <v>-5.9999999999997726</v>
      </c>
      <c r="L32" s="12">
        <f t="shared" si="22"/>
        <v>-41.999999999999773</v>
      </c>
      <c r="M32" s="20">
        <f t="shared" si="22"/>
        <v>-77.999999999999773</v>
      </c>
      <c r="N32" s="5"/>
      <c r="O32" s="28"/>
      <c r="Q32" s="34"/>
    </row>
    <row r="33" spans="1:17" ht="19.5" thickBot="1" x14ac:dyDescent="0.35">
      <c r="A33" s="32"/>
      <c r="C33" s="27"/>
      <c r="D33" s="43">
        <f t="shared" si="9"/>
        <v>0.15750000000000003</v>
      </c>
      <c r="E33" s="21">
        <f t="shared" ref="E33:M33" si="23">(($D$33*$F$9*(1-$F$10))-$F$8-$F$11)-((E17*$L$9*(1-$L$10))-$L$8-$L$11)</f>
        <v>226.00000000000023</v>
      </c>
      <c r="F33" s="22">
        <f t="shared" si="23"/>
        <v>190.00000000000023</v>
      </c>
      <c r="G33" s="22">
        <f t="shared" si="23"/>
        <v>154.00000000000023</v>
      </c>
      <c r="H33" s="22">
        <f t="shared" si="23"/>
        <v>118.00000000000023</v>
      </c>
      <c r="I33" s="22">
        <f t="shared" si="23"/>
        <v>82.000000000000227</v>
      </c>
      <c r="J33" s="22">
        <f t="shared" si="23"/>
        <v>46.000000000000227</v>
      </c>
      <c r="K33" s="22">
        <f t="shared" si="23"/>
        <v>10.000000000000227</v>
      </c>
      <c r="L33" s="22">
        <f t="shared" si="23"/>
        <v>-25.999999999999773</v>
      </c>
      <c r="M33" s="23">
        <f t="shared" si="23"/>
        <v>-61.999999999999773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34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16</v>
      </c>
      <c r="Q36" s="34"/>
    </row>
    <row r="37" spans="1:17" x14ac:dyDescent="0.3">
      <c r="A37" s="32"/>
      <c r="C37" s="36" t="s">
        <v>17</v>
      </c>
      <c r="Q37" s="34"/>
    </row>
    <row r="38" spans="1:17" x14ac:dyDescent="0.3">
      <c r="A38" s="32"/>
      <c r="C38" s="36" t="s">
        <v>18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41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16" priority="19" operator="greaterThan">
      <formula>0</formula>
    </cfRule>
  </conditionalFormatting>
  <conditionalFormatting sqref="E18:M33">
    <cfRule type="cellIs" dxfId="15" priority="35" operator="greaterThan">
      <formula>0</formula>
    </cfRule>
    <cfRule type="cellIs" dxfId="14" priority="39" operator="greaterThan">
      <formula>0</formula>
    </cfRule>
  </conditionalFormatting>
  <conditionalFormatting sqref="F18">
    <cfRule type="colorScale" priority="16">
      <colorScale>
        <cfvo type="num" val="&quot;if &lt; 0&quot;"/>
        <cfvo type="max"/>
        <color theme="8" tint="0.79998168889431442"/>
        <color rgb="FFFFEF9C"/>
      </colorScale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13" priority="3" operator="greaterThan">
      <formula>0</formula>
    </cfRule>
  </conditionalFormatting>
  <conditionalFormatting sqref="G18">
    <cfRule type="colorScale" priority="14">
      <colorScale>
        <cfvo type="num" val="&quot;if &lt; 0&quot;"/>
        <cfvo type="max"/>
        <color theme="8" tint="0.79998168889431442"/>
        <color rgb="FFFFEF9C"/>
      </colorScale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12">
      <colorScale>
        <cfvo type="num" val="&quot;if &lt; 0&quot;"/>
        <cfvo type="max"/>
        <color theme="8" tint="0.79998168889431442"/>
        <color rgb="FFFFEF9C"/>
      </colorScale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10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8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6">
      <colorScale>
        <cfvo type="num" val="&quot;if &lt; 0&quot;"/>
        <cfvo type="max"/>
        <color theme="8" tint="0.79998168889431442"/>
        <color rgb="FFFFEF9C"/>
      </colorScale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2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40"/>
  <sheetViews>
    <sheetView zoomScale="75" zoomScaleNormal="75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0.570312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11</v>
      </c>
      <c r="D2" s="2"/>
      <c r="F2" s="2"/>
      <c r="G2" s="2"/>
      <c r="I2" s="2"/>
      <c r="J2" s="2"/>
      <c r="L2" s="3"/>
      <c r="O2" s="4" t="s">
        <v>40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35</v>
      </c>
      <c r="Q3" s="34"/>
    </row>
    <row r="4" spans="1:39" x14ac:dyDescent="0.3">
      <c r="A4" s="32"/>
      <c r="C4" s="2" t="s">
        <v>39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32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7" t="s">
        <v>21</v>
      </c>
      <c r="L7" s="10">
        <v>10.95</v>
      </c>
      <c r="M7" s="5" t="s">
        <v>20</v>
      </c>
      <c r="N7" s="5"/>
      <c r="O7" s="28"/>
      <c r="Q7" s="34"/>
    </row>
    <row r="8" spans="1:39" x14ac:dyDescent="0.3">
      <c r="A8" s="32"/>
      <c r="C8" s="27"/>
      <c r="D8" s="5"/>
      <c r="E8" s="7" t="s">
        <v>24</v>
      </c>
      <c r="F8" s="38">
        <v>910</v>
      </c>
      <c r="G8" s="5" t="s">
        <v>3</v>
      </c>
      <c r="H8" s="5"/>
      <c r="I8" s="5"/>
      <c r="J8" s="5"/>
      <c r="K8" s="7" t="s">
        <v>4</v>
      </c>
      <c r="L8" s="38">
        <v>474</v>
      </c>
      <c r="M8" s="5" t="s">
        <v>3</v>
      </c>
      <c r="N8" s="5"/>
      <c r="O8" s="28"/>
      <c r="Q8" s="34"/>
    </row>
    <row r="9" spans="1:39" x14ac:dyDescent="0.3">
      <c r="A9" s="32"/>
      <c r="C9" s="27"/>
      <c r="D9" s="5"/>
      <c r="E9" s="7"/>
      <c r="F9" s="39"/>
      <c r="G9" s="5"/>
      <c r="H9" s="5"/>
      <c r="I9" s="5"/>
      <c r="J9" s="5"/>
      <c r="K9" s="7" t="s">
        <v>12</v>
      </c>
      <c r="L9" s="39">
        <v>57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25</v>
      </c>
      <c r="F10" s="40">
        <v>0.2</v>
      </c>
      <c r="G10" s="5" t="s">
        <v>6</v>
      </c>
      <c r="H10" s="5"/>
      <c r="I10" s="5"/>
      <c r="J10" s="5"/>
      <c r="K10" s="7" t="s">
        <v>13</v>
      </c>
      <c r="L10" s="40">
        <v>0.2</v>
      </c>
      <c r="M10" s="5" t="s">
        <v>6</v>
      </c>
      <c r="N10" s="5"/>
      <c r="O10" s="28"/>
      <c r="Q10" s="34"/>
    </row>
    <row r="11" spans="1:39" x14ac:dyDescent="0.3">
      <c r="A11" s="32"/>
      <c r="C11" s="27"/>
      <c r="D11" s="5"/>
      <c r="E11" s="7" t="s">
        <v>26</v>
      </c>
      <c r="F11" s="38">
        <v>0</v>
      </c>
      <c r="G11" s="5" t="s">
        <v>3</v>
      </c>
      <c r="H11" s="5"/>
      <c r="I11" s="5"/>
      <c r="J11" s="5"/>
      <c r="K11" s="7" t="s">
        <v>14</v>
      </c>
      <c r="L11" s="38">
        <v>0</v>
      </c>
      <c r="M11" s="5" t="s">
        <v>3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28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27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39">
        <v>8600</v>
      </c>
      <c r="F17" s="41">
        <f t="shared" ref="F17:M17" si="0">E17+50</f>
        <v>8650</v>
      </c>
      <c r="G17" s="41">
        <f t="shared" si="0"/>
        <v>8700</v>
      </c>
      <c r="H17" s="41">
        <f t="shared" si="0"/>
        <v>8750</v>
      </c>
      <c r="I17" s="41">
        <f t="shared" si="0"/>
        <v>8800</v>
      </c>
      <c r="J17" s="41">
        <f t="shared" si="0"/>
        <v>8850</v>
      </c>
      <c r="K17" s="41">
        <f t="shared" si="0"/>
        <v>8900</v>
      </c>
      <c r="L17" s="41">
        <f t="shared" si="0"/>
        <v>8950</v>
      </c>
      <c r="M17" s="41">
        <f t="shared" si="0"/>
        <v>9000</v>
      </c>
      <c r="N17" s="14"/>
      <c r="O17" s="28"/>
      <c r="Q17" s="34"/>
    </row>
    <row r="18" spans="1:17" x14ac:dyDescent="0.3">
      <c r="A18" s="32"/>
      <c r="C18" s="27"/>
      <c r="D18" s="42">
        <v>0.12</v>
      </c>
      <c r="E18" s="16">
        <f t="shared" ref="E18:M18" si="1">(($D$18*E17*(1-$F$10))-$F$8-$F$11)-(($L$7*$L$9*(1-$L$10))-$L$8-$L$11)</f>
        <v>-109.71999999999997</v>
      </c>
      <c r="F18" s="17">
        <f t="shared" si="1"/>
        <v>-104.9199999999999</v>
      </c>
      <c r="G18" s="17">
        <f t="shared" si="1"/>
        <v>-100.11999999999995</v>
      </c>
      <c r="H18" s="17">
        <f t="shared" si="1"/>
        <v>-95.32</v>
      </c>
      <c r="I18" s="17">
        <f t="shared" si="1"/>
        <v>-90.519999999999925</v>
      </c>
      <c r="J18" s="17">
        <f t="shared" si="1"/>
        <v>-85.71999999999997</v>
      </c>
      <c r="K18" s="17">
        <f t="shared" si="1"/>
        <v>-80.919999999999902</v>
      </c>
      <c r="L18" s="17">
        <f t="shared" si="1"/>
        <v>-76.119999999999948</v>
      </c>
      <c r="M18" s="18">
        <f t="shared" si="1"/>
        <v>-71.319999999999993</v>
      </c>
      <c r="N18" s="5"/>
      <c r="O18" s="28"/>
      <c r="Q18" s="34"/>
    </row>
    <row r="19" spans="1:17" x14ac:dyDescent="0.3">
      <c r="A19" s="32"/>
      <c r="C19" s="27"/>
      <c r="D19" s="43">
        <f>D18+0.0025</f>
        <v>0.1225</v>
      </c>
      <c r="E19" s="19">
        <f t="shared" ref="E19:M19" si="2">(($D$19*E17*(1-$F$10))-$F$8-$F$11)-(($L$7*$L$9*(1-$L$10))-$L$8-$L$11)</f>
        <v>-92.519999999999925</v>
      </c>
      <c r="F19" s="12">
        <f t="shared" si="2"/>
        <v>-87.619999999999948</v>
      </c>
      <c r="G19" s="12">
        <f t="shared" si="2"/>
        <v>-82.71999999999997</v>
      </c>
      <c r="H19" s="12">
        <f t="shared" si="2"/>
        <v>-77.819999999999993</v>
      </c>
      <c r="I19" s="12">
        <f t="shared" si="2"/>
        <v>-72.919999999999902</v>
      </c>
      <c r="J19" s="12">
        <f t="shared" si="2"/>
        <v>-68.019999999999925</v>
      </c>
      <c r="K19" s="12">
        <f t="shared" si="2"/>
        <v>-63.119999999999948</v>
      </c>
      <c r="L19" s="12">
        <f t="shared" si="2"/>
        <v>-58.21999999999997</v>
      </c>
      <c r="M19" s="20">
        <f t="shared" si="2"/>
        <v>-53.319999999999993</v>
      </c>
      <c r="N19" s="5"/>
      <c r="O19" s="28"/>
      <c r="Q19" s="34"/>
    </row>
    <row r="20" spans="1:17" x14ac:dyDescent="0.3">
      <c r="A20" s="32"/>
      <c r="C20" s="27"/>
      <c r="D20" s="43">
        <f t="shared" ref="D20:D33" si="3">D19+0.0025</f>
        <v>0.125</v>
      </c>
      <c r="E20" s="19">
        <f t="shared" ref="E20:M20" si="4">(($D$20*E17*(1-$F$10))-$F$8-$F$11)-(($L$7*$L$9*(1-$L$10))-$L$8-$L$11)</f>
        <v>-75.319999999999993</v>
      </c>
      <c r="F20" s="12">
        <f t="shared" si="4"/>
        <v>-70.319999999999993</v>
      </c>
      <c r="G20" s="12">
        <f t="shared" si="4"/>
        <v>-65.319999999999993</v>
      </c>
      <c r="H20" s="12">
        <f t="shared" si="4"/>
        <v>-60.319999999999993</v>
      </c>
      <c r="I20" s="12">
        <f t="shared" si="4"/>
        <v>-55.319999999999993</v>
      </c>
      <c r="J20" s="12">
        <f t="shared" si="4"/>
        <v>-50.319999999999993</v>
      </c>
      <c r="K20" s="12">
        <f t="shared" si="4"/>
        <v>-45.319999999999993</v>
      </c>
      <c r="L20" s="12">
        <f t="shared" si="4"/>
        <v>-40.319999999999993</v>
      </c>
      <c r="M20" s="20">
        <f t="shared" si="4"/>
        <v>-35.319999999999993</v>
      </c>
      <c r="N20" s="5"/>
      <c r="O20" s="28"/>
      <c r="Q20" s="34"/>
    </row>
    <row r="21" spans="1:17" x14ac:dyDescent="0.3">
      <c r="A21" s="32"/>
      <c r="C21" s="27"/>
      <c r="D21" s="43">
        <f t="shared" si="3"/>
        <v>0.1275</v>
      </c>
      <c r="E21" s="19">
        <f t="shared" ref="E21:M21" si="5">(($D$21*E17*(1-$F$10))-$F$8-$F$11)-(($L$7*$L$9*(1-$L$10))-$L$8-$L$11)</f>
        <v>-58.119999999999948</v>
      </c>
      <c r="F21" s="12">
        <f t="shared" si="5"/>
        <v>-53.019999999999925</v>
      </c>
      <c r="G21" s="12">
        <f t="shared" si="5"/>
        <v>-47.919999999999902</v>
      </c>
      <c r="H21" s="12">
        <f t="shared" si="5"/>
        <v>-42.819999999999993</v>
      </c>
      <c r="I21" s="12">
        <f t="shared" si="5"/>
        <v>-37.71999999999997</v>
      </c>
      <c r="J21" s="12">
        <f t="shared" si="5"/>
        <v>-32.619999999999948</v>
      </c>
      <c r="K21" s="12">
        <f t="shared" si="5"/>
        <v>-27.519999999999925</v>
      </c>
      <c r="L21" s="12">
        <f t="shared" si="5"/>
        <v>-22.419999999999902</v>
      </c>
      <c r="M21" s="20">
        <f t="shared" si="5"/>
        <v>-17.319999999999993</v>
      </c>
      <c r="N21" s="5"/>
      <c r="O21" s="28"/>
      <c r="Q21" s="34"/>
    </row>
    <row r="22" spans="1:17" x14ac:dyDescent="0.3">
      <c r="A22" s="32"/>
      <c r="C22" s="27"/>
      <c r="D22" s="43">
        <f t="shared" si="3"/>
        <v>0.13</v>
      </c>
      <c r="E22" s="19">
        <f t="shared" ref="E22:M22" si="6">(($D$22*E17*(1-$F$10))-$F$8-$F$11)-(($L$7*$L$9*(1-$L$10))-$L$8-$L$11)</f>
        <v>-40.919999999999902</v>
      </c>
      <c r="F22" s="12">
        <f t="shared" si="6"/>
        <v>-35.71999999999997</v>
      </c>
      <c r="G22" s="12">
        <f t="shared" si="6"/>
        <v>-30.519999999999925</v>
      </c>
      <c r="H22" s="12">
        <f t="shared" si="6"/>
        <v>-25.319999999999993</v>
      </c>
      <c r="I22" s="12">
        <f t="shared" si="6"/>
        <v>-20.119999999999948</v>
      </c>
      <c r="J22" s="12">
        <f t="shared" si="6"/>
        <v>-14.919999999999902</v>
      </c>
      <c r="K22" s="12">
        <f t="shared" si="6"/>
        <v>-9.7199999999999704</v>
      </c>
      <c r="L22" s="12">
        <f t="shared" si="6"/>
        <v>-4.519999999999925</v>
      </c>
      <c r="M22" s="20">
        <f t="shared" si="6"/>
        <v>0.68000000000000682</v>
      </c>
      <c r="N22" s="5"/>
      <c r="O22" s="28"/>
      <c r="Q22" s="34"/>
    </row>
    <row r="23" spans="1:17" x14ac:dyDescent="0.3">
      <c r="A23" s="32"/>
      <c r="C23" s="27"/>
      <c r="D23" s="43">
        <f t="shared" si="3"/>
        <v>0.13250000000000001</v>
      </c>
      <c r="E23" s="19">
        <f t="shared" ref="E23:M23" si="7">(($D$23*E17*(1-$F$10))-$F$8-$F$11)-(($L$7*$L$9*(1-$L$10))-$L$8-$L$11)</f>
        <v>-23.71999999999997</v>
      </c>
      <c r="F23" s="12">
        <f t="shared" si="7"/>
        <v>-18.419999999999902</v>
      </c>
      <c r="G23" s="12">
        <f>(($D$23*G17*(1-$F$10))-$F$8-$F$11)-(($L$7*$L$9*(1-$L$10))-$L$8-$L$11)</f>
        <v>-13.119999999999948</v>
      </c>
      <c r="H23" s="12">
        <f t="shared" si="7"/>
        <v>-7.8199999999999932</v>
      </c>
      <c r="I23" s="12">
        <f t="shared" si="7"/>
        <v>-2.519999999999925</v>
      </c>
      <c r="J23" s="12">
        <f t="shared" si="7"/>
        <v>2.7800000000000296</v>
      </c>
      <c r="K23" s="12">
        <f t="shared" si="7"/>
        <v>8.0800000000000978</v>
      </c>
      <c r="L23" s="12">
        <f t="shared" si="7"/>
        <v>13.380000000000052</v>
      </c>
      <c r="M23" s="20">
        <f t="shared" si="7"/>
        <v>18.680000000000007</v>
      </c>
      <c r="N23" s="5"/>
      <c r="O23" s="28"/>
      <c r="Q23" s="34"/>
    </row>
    <row r="24" spans="1:17" x14ac:dyDescent="0.3">
      <c r="A24" s="32"/>
      <c r="C24" s="27"/>
      <c r="D24" s="43">
        <f t="shared" si="3"/>
        <v>0.13500000000000001</v>
      </c>
      <c r="E24" s="19">
        <f t="shared" ref="E24:M24" si="8">(($D$24*E17*(1-$F$10))-$F$8-$F$11)-(($L$7*$L$9*(1-$L$10))-$L$8-$L$11)</f>
        <v>-6.519999999999925</v>
      </c>
      <c r="F24" s="12">
        <f t="shared" si="8"/>
        <v>-1.1199999999999477</v>
      </c>
      <c r="G24" s="12">
        <f t="shared" si="8"/>
        <v>4.2800000000000296</v>
      </c>
      <c r="H24" s="12">
        <f t="shared" si="8"/>
        <v>9.6800000000000068</v>
      </c>
      <c r="I24" s="12">
        <f t="shared" si="8"/>
        <v>15.080000000000098</v>
      </c>
      <c r="J24" s="12">
        <f t="shared" si="8"/>
        <v>20.480000000000075</v>
      </c>
      <c r="K24" s="12">
        <f t="shared" si="8"/>
        <v>25.880000000000052</v>
      </c>
      <c r="L24" s="12">
        <f t="shared" si="8"/>
        <v>31.28000000000003</v>
      </c>
      <c r="M24" s="20">
        <f t="shared" si="8"/>
        <v>36.680000000000007</v>
      </c>
      <c r="N24" s="5"/>
      <c r="O24" s="28"/>
      <c r="Q24" s="34"/>
    </row>
    <row r="25" spans="1:17" x14ac:dyDescent="0.3">
      <c r="A25" s="32"/>
      <c r="C25" s="27"/>
      <c r="D25" s="43">
        <f t="shared" si="3"/>
        <v>0.13750000000000001</v>
      </c>
      <c r="E25" s="19">
        <f t="shared" ref="E25:M25" si="9">(($D$25*E17*(1-$F$10))-$F$8-$F$11)-(($L$7*$L$9*(1-$L$10))-$L$8-$L$11)</f>
        <v>10.680000000000007</v>
      </c>
      <c r="F25" s="12">
        <f t="shared" si="9"/>
        <v>16.180000000000007</v>
      </c>
      <c r="G25" s="12">
        <f t="shared" si="9"/>
        <v>21.680000000000007</v>
      </c>
      <c r="H25" s="12">
        <f t="shared" si="9"/>
        <v>27.180000000000007</v>
      </c>
      <c r="I25" s="12">
        <f t="shared" si="9"/>
        <v>32.680000000000007</v>
      </c>
      <c r="J25" s="12">
        <f t="shared" si="9"/>
        <v>38.180000000000007</v>
      </c>
      <c r="K25" s="12">
        <f t="shared" si="9"/>
        <v>43.680000000000007</v>
      </c>
      <c r="L25" s="12">
        <f t="shared" si="9"/>
        <v>49.180000000000007</v>
      </c>
      <c r="M25" s="20">
        <f t="shared" si="9"/>
        <v>54.680000000000007</v>
      </c>
      <c r="N25" s="5"/>
      <c r="O25" s="28"/>
      <c r="Q25" s="34"/>
    </row>
    <row r="26" spans="1:17" x14ac:dyDescent="0.3">
      <c r="A26" s="32"/>
      <c r="C26" s="27"/>
      <c r="D26" s="43">
        <f t="shared" si="3"/>
        <v>0.14000000000000001</v>
      </c>
      <c r="E26" s="19">
        <f t="shared" ref="E26:M26" si="10">(($D$26*E17*(1-$F$10))-$F$8-$F$11)-(($L$7*$L$9*(1-$L$10))-$L$8-$L$11)</f>
        <v>27.88000000000028</v>
      </c>
      <c r="F26" s="12">
        <f t="shared" si="10"/>
        <v>33.480000000000189</v>
      </c>
      <c r="G26" s="12">
        <f t="shared" si="10"/>
        <v>39.080000000000211</v>
      </c>
      <c r="H26" s="12">
        <f t="shared" si="10"/>
        <v>44.680000000000234</v>
      </c>
      <c r="I26" s="12">
        <f t="shared" si="10"/>
        <v>50.280000000000257</v>
      </c>
      <c r="J26" s="12">
        <f t="shared" si="10"/>
        <v>55.88000000000028</v>
      </c>
      <c r="K26" s="12">
        <f t="shared" si="10"/>
        <v>61.480000000000189</v>
      </c>
      <c r="L26" s="12">
        <f t="shared" si="10"/>
        <v>67.080000000000211</v>
      </c>
      <c r="M26" s="20">
        <f t="shared" si="10"/>
        <v>72.680000000000234</v>
      </c>
      <c r="N26" s="5"/>
      <c r="O26" s="28"/>
      <c r="Q26" s="34"/>
    </row>
    <row r="27" spans="1:17" x14ac:dyDescent="0.3">
      <c r="A27" s="32"/>
      <c r="C27" s="27"/>
      <c r="D27" s="43">
        <f t="shared" si="3"/>
        <v>0.14250000000000002</v>
      </c>
      <c r="E27" s="19">
        <f t="shared" ref="E27:M27" si="11">(($D$27*E17*(1-$F$10))-$F$8-$F$11)-(($L$7*$L$9*(1-$L$10))-$L$8-$L$11)</f>
        <v>45.080000000000211</v>
      </c>
      <c r="F27" s="12">
        <f t="shared" si="11"/>
        <v>50.780000000000257</v>
      </c>
      <c r="G27" s="12">
        <f t="shared" si="11"/>
        <v>56.480000000000189</v>
      </c>
      <c r="H27" s="12">
        <f t="shared" si="11"/>
        <v>62.180000000000234</v>
      </c>
      <c r="I27" s="12">
        <f t="shared" si="11"/>
        <v>67.88000000000028</v>
      </c>
      <c r="J27" s="12">
        <f t="shared" si="11"/>
        <v>73.580000000000211</v>
      </c>
      <c r="K27" s="12">
        <f t="shared" si="11"/>
        <v>79.280000000000257</v>
      </c>
      <c r="L27" s="12">
        <f t="shared" si="11"/>
        <v>84.980000000000189</v>
      </c>
      <c r="M27" s="20">
        <f t="shared" si="11"/>
        <v>90.680000000000234</v>
      </c>
      <c r="N27" s="5"/>
      <c r="O27" s="28"/>
      <c r="Q27" s="34"/>
    </row>
    <row r="28" spans="1:17" x14ac:dyDescent="0.3">
      <c r="A28" s="32"/>
      <c r="C28" s="27"/>
      <c r="D28" s="43">
        <f t="shared" si="3"/>
        <v>0.14500000000000002</v>
      </c>
      <c r="E28" s="19">
        <f t="shared" ref="E28:M28" si="12">(($D$28*E17*(1-$F$10))-$F$8-$F$11)-(($L$7*$L$9*(1-$L$10))-$L$8-$L$11)</f>
        <v>62.280000000000257</v>
      </c>
      <c r="F28" s="12">
        <f t="shared" si="12"/>
        <v>68.080000000000211</v>
      </c>
      <c r="G28" s="12">
        <f t="shared" si="12"/>
        <v>73.88000000000028</v>
      </c>
      <c r="H28" s="12">
        <f t="shared" si="12"/>
        <v>79.680000000000234</v>
      </c>
      <c r="I28" s="12">
        <f t="shared" si="12"/>
        <v>85.480000000000189</v>
      </c>
      <c r="J28" s="12">
        <f t="shared" si="12"/>
        <v>91.280000000000143</v>
      </c>
      <c r="K28" s="12">
        <f t="shared" si="12"/>
        <v>97.080000000000325</v>
      </c>
      <c r="L28" s="12">
        <f t="shared" si="12"/>
        <v>102.88000000000028</v>
      </c>
      <c r="M28" s="20">
        <f t="shared" si="12"/>
        <v>108.68000000000023</v>
      </c>
      <c r="N28" s="5"/>
      <c r="O28" s="28"/>
      <c r="Q28" s="34"/>
    </row>
    <row r="29" spans="1:17" x14ac:dyDescent="0.3">
      <c r="A29" s="32"/>
      <c r="C29" s="27"/>
      <c r="D29" s="43">
        <f t="shared" si="3"/>
        <v>0.14750000000000002</v>
      </c>
      <c r="E29" s="19">
        <f t="shared" ref="E29:M29" si="13">(($D$29*E17*(1-$F$10))-$F$8-$F$11)-(($L$7*$L$9*(1-$L$10))-$L$8-$L$11)</f>
        <v>79.480000000000189</v>
      </c>
      <c r="F29" s="12">
        <f t="shared" si="13"/>
        <v>85.38000000000028</v>
      </c>
      <c r="G29" s="12">
        <f t="shared" si="13"/>
        <v>91.280000000000143</v>
      </c>
      <c r="H29" s="12">
        <f t="shared" si="13"/>
        <v>97.180000000000234</v>
      </c>
      <c r="I29" s="12">
        <f t="shared" si="13"/>
        <v>103.08000000000033</v>
      </c>
      <c r="J29" s="12">
        <f t="shared" si="13"/>
        <v>108.98000000000019</v>
      </c>
      <c r="K29" s="12">
        <f t="shared" si="13"/>
        <v>114.88000000000028</v>
      </c>
      <c r="L29" s="12">
        <f t="shared" si="13"/>
        <v>120.78000000000014</v>
      </c>
      <c r="M29" s="20">
        <f t="shared" si="13"/>
        <v>126.68000000000023</v>
      </c>
      <c r="N29" s="5"/>
      <c r="O29" s="28"/>
      <c r="Q29" s="34"/>
    </row>
    <row r="30" spans="1:17" x14ac:dyDescent="0.3">
      <c r="A30" s="32"/>
      <c r="C30" s="27"/>
      <c r="D30" s="43">
        <f t="shared" si="3"/>
        <v>0.15000000000000002</v>
      </c>
      <c r="E30" s="19">
        <f t="shared" ref="E30:M30" si="14">(($D$30*E17*(1-$F$10))-$F$8-$F$11)-(($L$7*$L$9*(1-$L$10))-$L$8-$L$11)</f>
        <v>96.680000000000234</v>
      </c>
      <c r="F30" s="12">
        <f t="shared" si="14"/>
        <v>102.68000000000023</v>
      </c>
      <c r="G30" s="12">
        <f t="shared" si="14"/>
        <v>108.68000000000023</v>
      </c>
      <c r="H30" s="12">
        <f t="shared" si="14"/>
        <v>114.68000000000023</v>
      </c>
      <c r="I30" s="12">
        <f t="shared" si="14"/>
        <v>120.68000000000023</v>
      </c>
      <c r="J30" s="12">
        <f t="shared" si="14"/>
        <v>126.68000000000023</v>
      </c>
      <c r="K30" s="12">
        <f t="shared" si="14"/>
        <v>132.68000000000023</v>
      </c>
      <c r="L30" s="12">
        <f t="shared" si="14"/>
        <v>138.68000000000023</v>
      </c>
      <c r="M30" s="20">
        <f t="shared" si="14"/>
        <v>144.68000000000023</v>
      </c>
      <c r="N30" s="5"/>
      <c r="O30" s="28"/>
      <c r="Q30" s="34"/>
    </row>
    <row r="31" spans="1:17" x14ac:dyDescent="0.3">
      <c r="A31" s="32"/>
      <c r="C31" s="27"/>
      <c r="D31" s="43">
        <f t="shared" si="3"/>
        <v>0.15250000000000002</v>
      </c>
      <c r="E31" s="19">
        <f t="shared" ref="E31:M31" si="15">(($D$31*E17*(1-$F$10))-$F$8-$F$11)-(($L$7*$L$9*(1-$L$10))-$L$8-$L$11)</f>
        <v>113.88000000000028</v>
      </c>
      <c r="F31" s="12">
        <f t="shared" si="15"/>
        <v>119.98000000000019</v>
      </c>
      <c r="G31" s="12">
        <f t="shared" si="15"/>
        <v>126.08000000000033</v>
      </c>
      <c r="H31" s="12">
        <f t="shared" si="15"/>
        <v>132.18000000000023</v>
      </c>
      <c r="I31" s="12">
        <f t="shared" si="15"/>
        <v>138.28000000000014</v>
      </c>
      <c r="J31" s="12">
        <f t="shared" si="15"/>
        <v>144.38000000000028</v>
      </c>
      <c r="K31" s="12">
        <f t="shared" si="15"/>
        <v>150.48000000000019</v>
      </c>
      <c r="L31" s="12">
        <f t="shared" si="15"/>
        <v>156.58000000000033</v>
      </c>
      <c r="M31" s="20">
        <f t="shared" si="15"/>
        <v>162.68000000000023</v>
      </c>
      <c r="N31" s="5"/>
      <c r="O31" s="28"/>
      <c r="Q31" s="34"/>
    </row>
    <row r="32" spans="1:17" x14ac:dyDescent="0.3">
      <c r="A32" s="32"/>
      <c r="C32" s="27"/>
      <c r="D32" s="43">
        <f t="shared" si="3"/>
        <v>0.15500000000000003</v>
      </c>
      <c r="E32" s="19">
        <f t="shared" ref="E32:M32" si="16">(($D$32*E17*(1-$F$10))-$F$8-$F$11)-(($L$7*$L$9*(1-$L$10))-$L$8-$L$11)</f>
        <v>131.08000000000033</v>
      </c>
      <c r="F32" s="12">
        <f t="shared" si="16"/>
        <v>137.28000000000014</v>
      </c>
      <c r="G32" s="12">
        <f t="shared" si="16"/>
        <v>143.48000000000019</v>
      </c>
      <c r="H32" s="12">
        <f t="shared" si="16"/>
        <v>149.68000000000023</v>
      </c>
      <c r="I32" s="12">
        <f t="shared" si="16"/>
        <v>155.88000000000028</v>
      </c>
      <c r="J32" s="12">
        <f t="shared" si="16"/>
        <v>162.08000000000033</v>
      </c>
      <c r="K32" s="12">
        <f t="shared" si="16"/>
        <v>168.28000000000014</v>
      </c>
      <c r="L32" s="12">
        <f t="shared" si="16"/>
        <v>174.48000000000019</v>
      </c>
      <c r="M32" s="20">
        <f t="shared" si="16"/>
        <v>180.68000000000023</v>
      </c>
      <c r="N32" s="5"/>
      <c r="O32" s="28"/>
      <c r="Q32" s="34"/>
    </row>
    <row r="33" spans="1:17" ht="19.5" thickBot="1" x14ac:dyDescent="0.35">
      <c r="A33" s="32"/>
      <c r="C33" s="27"/>
      <c r="D33" s="43">
        <f t="shared" si="3"/>
        <v>0.15750000000000003</v>
      </c>
      <c r="E33" s="21">
        <f t="shared" ref="E33:M33" si="17">(($D$33*E17*(1-$F$10))-$F$8-$F$11)-(($L$7*$L$9*(1-$L$10))-$L$8-$L$11)</f>
        <v>148.28000000000014</v>
      </c>
      <c r="F33" s="22">
        <f t="shared" si="17"/>
        <v>154.58000000000033</v>
      </c>
      <c r="G33" s="22">
        <f t="shared" si="17"/>
        <v>160.88000000000028</v>
      </c>
      <c r="H33" s="22">
        <f t="shared" si="17"/>
        <v>167.18000000000023</v>
      </c>
      <c r="I33" s="22">
        <f t="shared" si="17"/>
        <v>173.48000000000019</v>
      </c>
      <c r="J33" s="22">
        <f t="shared" si="17"/>
        <v>179.78000000000014</v>
      </c>
      <c r="K33" s="22">
        <f t="shared" si="17"/>
        <v>186.08000000000033</v>
      </c>
      <c r="L33" s="22">
        <f t="shared" si="17"/>
        <v>192.38000000000028</v>
      </c>
      <c r="M33" s="23">
        <f t="shared" si="17"/>
        <v>198.68000000000023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33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16</v>
      </c>
      <c r="Q36" s="34"/>
    </row>
    <row r="37" spans="1:17" x14ac:dyDescent="0.3">
      <c r="A37" s="32"/>
      <c r="C37" s="36" t="s">
        <v>17</v>
      </c>
      <c r="Q37" s="34"/>
    </row>
    <row r="38" spans="1:17" x14ac:dyDescent="0.3">
      <c r="A38" s="32"/>
      <c r="C38" s="36" t="s">
        <v>18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11" priority="37" operator="greaterThan">
      <formula>0</formula>
    </cfRule>
  </conditionalFormatting>
  <conditionalFormatting sqref="E18:M33">
    <cfRule type="cellIs" dxfId="10" priority="55" operator="greaterThan">
      <formula>0</formula>
    </cfRule>
    <cfRule type="cellIs" dxfId="9" priority="53" operator="greaterThan">
      <formula>0</formula>
    </cfRule>
  </conditionalFormatting>
  <conditionalFormatting sqref="F18">
    <cfRule type="colorScale" priority="5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8" priority="5" operator="greaterThan">
      <formula>0</formula>
    </cfRule>
    <cfRule type="cellIs" dxfId="7" priority="21" operator="greaterThan">
      <formula>0</formula>
    </cfRule>
  </conditionalFormatting>
  <conditionalFormatting sqref="G18">
    <cfRule type="colorScale" priority="32">
      <colorScale>
        <cfvo type="num" val="&quot;if &lt; 0&quot;"/>
        <cfvo type="max"/>
        <color theme="8" tint="0.79998168889431442"/>
        <color rgb="FFFFEF9C"/>
      </colorScale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48">
      <colorScale>
        <cfvo type="num" val="&quot;if &lt; 0&quot;"/>
        <cfvo type="max"/>
        <color theme="8" tint="0.79998168889431442"/>
        <color rgb="FFFFEF9C"/>
      </colorScale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46">
      <colorScale>
        <cfvo type="num" val="&quot;if &lt; 0&quot;"/>
        <cfvo type="max"/>
        <color theme="8" tint="0.79998168889431442"/>
        <color rgb="FFFFEF9C"/>
      </colorScale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44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24">
      <colorScale>
        <cfvo type="num" val="&quot;if &lt; 0&quot;"/>
        <cfvo type="max"/>
        <color theme="8" tint="0.79998168889431442"/>
        <color rgb="FFFFEF9C"/>
      </colorScale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22">
      <colorScale>
        <cfvo type="num" val="&quot;if &lt; 0&quot;"/>
        <cfvo type="max"/>
        <color theme="8" tint="0.79998168889431442"/>
        <color rgb="FFFFEF9C"/>
      </colorScale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ellIs" dxfId="6" priority="3" operator="greaterThan">
      <formula>0</formula>
    </cfRule>
    <cfRule type="cellIs" dxfId="5" priority="1" operator="greaterThan">
      <formula>0</formula>
    </cfRule>
  </conditionalFormatting>
  <pageMargins left="0.7" right="0.7" top="0.75" bottom="0.75" header="0.3" footer="0.3"/>
  <pageSetup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40"/>
  <sheetViews>
    <sheetView zoomScale="75" zoomScaleNormal="75" workbookViewId="0">
      <selection activeCell="F9" sqref="F9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0.570312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11</v>
      </c>
      <c r="D2" s="2"/>
      <c r="F2" s="2"/>
      <c r="G2" s="2"/>
      <c r="I2" s="2"/>
      <c r="J2" s="2"/>
      <c r="L2" s="3"/>
      <c r="O2" s="4" t="s">
        <v>40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15</v>
      </c>
      <c r="Q3" s="34"/>
    </row>
    <row r="4" spans="1:39" x14ac:dyDescent="0.3">
      <c r="A4" s="32"/>
      <c r="C4" s="2" t="s">
        <v>39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32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24</v>
      </c>
      <c r="F8" s="38">
        <v>910</v>
      </c>
      <c r="G8" s="5" t="s">
        <v>3</v>
      </c>
      <c r="H8" s="5"/>
      <c r="I8" s="5"/>
      <c r="J8" s="5"/>
      <c r="K8" s="7" t="s">
        <v>4</v>
      </c>
      <c r="L8" s="38">
        <v>474</v>
      </c>
      <c r="M8" s="5" t="s">
        <v>3</v>
      </c>
      <c r="N8" s="5"/>
      <c r="O8" s="28"/>
      <c r="Q8" s="34"/>
    </row>
    <row r="9" spans="1:39" x14ac:dyDescent="0.3">
      <c r="A9" s="32"/>
      <c r="C9" s="27"/>
      <c r="D9" s="5"/>
      <c r="E9" s="7" t="s">
        <v>30</v>
      </c>
      <c r="F9" s="39">
        <v>8000</v>
      </c>
      <c r="G9" s="5" t="s">
        <v>0</v>
      </c>
      <c r="H9" s="5"/>
      <c r="I9" s="5"/>
      <c r="J9" s="5"/>
      <c r="K9" s="7" t="s">
        <v>12</v>
      </c>
      <c r="L9" s="39">
        <v>57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25</v>
      </c>
      <c r="F10" s="40">
        <v>0.2</v>
      </c>
      <c r="G10" s="5" t="s">
        <v>6</v>
      </c>
      <c r="H10" s="5"/>
      <c r="I10" s="5"/>
      <c r="J10" s="5"/>
      <c r="K10" s="7" t="s">
        <v>13</v>
      </c>
      <c r="L10" s="40">
        <v>0.2</v>
      </c>
      <c r="M10" s="5" t="s">
        <v>6</v>
      </c>
      <c r="N10" s="5"/>
      <c r="O10" s="28"/>
      <c r="Q10" s="34"/>
    </row>
    <row r="11" spans="1:39" x14ac:dyDescent="0.3">
      <c r="A11" s="32"/>
      <c r="C11" s="27"/>
      <c r="D11" s="5"/>
      <c r="E11" s="7" t="s">
        <v>26</v>
      </c>
      <c r="F11" s="38">
        <v>0</v>
      </c>
      <c r="G11" s="5" t="s">
        <v>3</v>
      </c>
      <c r="H11" s="5"/>
      <c r="I11" s="5"/>
      <c r="J11" s="5"/>
      <c r="K11" s="7" t="s">
        <v>14</v>
      </c>
      <c r="L11" s="38">
        <v>0</v>
      </c>
      <c r="M11" s="5" t="s">
        <v>3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23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27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9.6</v>
      </c>
      <c r="F17" s="11">
        <f t="shared" ref="F17:M17" si="0">E17+0.25</f>
        <v>9.85</v>
      </c>
      <c r="G17" s="11">
        <f t="shared" si="0"/>
        <v>10.1</v>
      </c>
      <c r="H17" s="11">
        <f t="shared" si="0"/>
        <v>10.35</v>
      </c>
      <c r="I17" s="11">
        <f t="shared" si="0"/>
        <v>10.6</v>
      </c>
      <c r="J17" s="11">
        <f t="shared" si="0"/>
        <v>10.85</v>
      </c>
      <c r="K17" s="11">
        <f t="shared" si="0"/>
        <v>11.1</v>
      </c>
      <c r="L17" s="11">
        <f t="shared" si="0"/>
        <v>11.35</v>
      </c>
      <c r="M17" s="11">
        <f t="shared" si="0"/>
        <v>11.6</v>
      </c>
      <c r="N17" s="5"/>
      <c r="O17" s="28"/>
      <c r="Q17" s="34"/>
    </row>
    <row r="18" spans="1:17" x14ac:dyDescent="0.3">
      <c r="A18" s="32"/>
      <c r="C18" s="27"/>
      <c r="D18" s="42">
        <v>0.12</v>
      </c>
      <c r="E18" s="16">
        <f t="shared" ref="E18:M18" si="1">(($D$18*$F$9*(1-$F$10))-$F$8-$F$11)-((E17*$L$9*(1-$L$10))-$L$8-$L$11)</f>
        <v>-105.75999999999999</v>
      </c>
      <c r="F18" s="17">
        <f t="shared" si="1"/>
        <v>-117.15999999999997</v>
      </c>
      <c r="G18" s="17">
        <f t="shared" si="1"/>
        <v>-128.55999999999995</v>
      </c>
      <c r="H18" s="17">
        <f t="shared" si="1"/>
        <v>-139.95999999999998</v>
      </c>
      <c r="I18" s="17">
        <f t="shared" si="1"/>
        <v>-151.35999999999996</v>
      </c>
      <c r="J18" s="17">
        <f t="shared" si="1"/>
        <v>-162.76</v>
      </c>
      <c r="K18" s="17">
        <f t="shared" si="1"/>
        <v>-174.15999999999997</v>
      </c>
      <c r="L18" s="17">
        <f t="shared" si="1"/>
        <v>-185.55999999999995</v>
      </c>
      <c r="M18" s="18">
        <f t="shared" si="1"/>
        <v>-196.95999999999992</v>
      </c>
      <c r="N18" s="5"/>
      <c r="O18" s="28"/>
      <c r="Q18" s="34"/>
    </row>
    <row r="19" spans="1:17" x14ac:dyDescent="0.3">
      <c r="A19" s="32"/>
      <c r="C19" s="27"/>
      <c r="D19" s="43">
        <f>D18+0.0025</f>
        <v>0.1225</v>
      </c>
      <c r="E19" s="19">
        <f t="shared" ref="E19:M19" si="2">(($D$19*$F$9*(1-$F$10))-$F$8-$F$11)-((E17*$L$9*(1-$L$10))-$L$8-$L$11)</f>
        <v>-89.759999999999991</v>
      </c>
      <c r="F19" s="12">
        <f t="shared" si="2"/>
        <v>-101.15999999999997</v>
      </c>
      <c r="G19" s="12">
        <f t="shared" si="2"/>
        <v>-112.55999999999995</v>
      </c>
      <c r="H19" s="12">
        <f t="shared" si="2"/>
        <v>-123.95999999999998</v>
      </c>
      <c r="I19" s="12">
        <f t="shared" si="2"/>
        <v>-135.35999999999996</v>
      </c>
      <c r="J19" s="12">
        <f t="shared" si="2"/>
        <v>-146.76</v>
      </c>
      <c r="K19" s="12">
        <f t="shared" si="2"/>
        <v>-158.15999999999997</v>
      </c>
      <c r="L19" s="12">
        <f t="shared" si="2"/>
        <v>-169.55999999999995</v>
      </c>
      <c r="M19" s="20">
        <f t="shared" si="2"/>
        <v>-180.95999999999992</v>
      </c>
      <c r="N19" s="5"/>
      <c r="O19" s="28"/>
      <c r="Q19" s="34"/>
    </row>
    <row r="20" spans="1:17" x14ac:dyDescent="0.3">
      <c r="A20" s="32"/>
      <c r="C20" s="27"/>
      <c r="D20" s="43">
        <f t="shared" ref="D20:D33" si="3">D19+0.0025</f>
        <v>0.125</v>
      </c>
      <c r="E20" s="19">
        <f t="shared" ref="E20:M20" si="4">(($D$20*$F$9*(1-$F$10))-$F$8-$F$11)-((E17*$L$9*(1-$L$10))-$L$8-$L$11)</f>
        <v>-73.759999999999991</v>
      </c>
      <c r="F20" s="12">
        <f t="shared" si="4"/>
        <v>-85.159999999999968</v>
      </c>
      <c r="G20" s="12">
        <f t="shared" si="4"/>
        <v>-96.559999999999945</v>
      </c>
      <c r="H20" s="12">
        <f t="shared" si="4"/>
        <v>-107.95999999999998</v>
      </c>
      <c r="I20" s="12">
        <f t="shared" si="4"/>
        <v>-119.35999999999996</v>
      </c>
      <c r="J20" s="12">
        <f t="shared" si="4"/>
        <v>-130.76</v>
      </c>
      <c r="K20" s="12">
        <f t="shared" si="4"/>
        <v>-142.15999999999997</v>
      </c>
      <c r="L20" s="12">
        <f t="shared" si="4"/>
        <v>-153.55999999999995</v>
      </c>
      <c r="M20" s="20">
        <f t="shared" si="4"/>
        <v>-164.95999999999992</v>
      </c>
      <c r="N20" s="5"/>
      <c r="O20" s="28"/>
      <c r="Q20" s="34"/>
    </row>
    <row r="21" spans="1:17" x14ac:dyDescent="0.3">
      <c r="A21" s="32"/>
      <c r="C21" s="27"/>
      <c r="D21" s="43">
        <f t="shared" si="3"/>
        <v>0.1275</v>
      </c>
      <c r="E21" s="19">
        <f t="shared" ref="E21:M21" si="5">(($D$21*$F$9*(1-$F$10))-$F$8-$F$11)-((E17*$L$9*(1-$L$10))-$L$8-$L$11)</f>
        <v>-57.759999999999991</v>
      </c>
      <c r="F21" s="12">
        <f t="shared" si="5"/>
        <v>-69.159999999999968</v>
      </c>
      <c r="G21" s="12">
        <f t="shared" si="5"/>
        <v>-80.559999999999945</v>
      </c>
      <c r="H21" s="12">
        <f t="shared" si="5"/>
        <v>-91.95999999999998</v>
      </c>
      <c r="I21" s="12">
        <f t="shared" si="5"/>
        <v>-103.35999999999996</v>
      </c>
      <c r="J21" s="12">
        <f t="shared" si="5"/>
        <v>-114.75999999999999</v>
      </c>
      <c r="K21" s="12">
        <f t="shared" si="5"/>
        <v>-126.15999999999997</v>
      </c>
      <c r="L21" s="12">
        <f t="shared" si="5"/>
        <v>-137.55999999999995</v>
      </c>
      <c r="M21" s="20">
        <f t="shared" si="5"/>
        <v>-148.95999999999992</v>
      </c>
      <c r="N21" s="5"/>
      <c r="O21" s="28"/>
      <c r="Q21" s="34"/>
    </row>
    <row r="22" spans="1:17" x14ac:dyDescent="0.3">
      <c r="A22" s="32"/>
      <c r="C22" s="27"/>
      <c r="D22" s="43">
        <f t="shared" si="3"/>
        <v>0.13</v>
      </c>
      <c r="E22" s="19">
        <f t="shared" ref="E22:M22" si="6">(($D$22*$F$9*(1-$F$10))-$F$8-$F$11)-((E17*$L$9*(1-$L$10))-$L$8-$L$11)</f>
        <v>-41.759999999999991</v>
      </c>
      <c r="F22" s="12">
        <f t="shared" si="6"/>
        <v>-53.159999999999968</v>
      </c>
      <c r="G22" s="12">
        <f t="shared" si="6"/>
        <v>-64.559999999999945</v>
      </c>
      <c r="H22" s="12">
        <f t="shared" si="6"/>
        <v>-75.95999999999998</v>
      </c>
      <c r="I22" s="12">
        <f t="shared" si="6"/>
        <v>-87.359999999999957</v>
      </c>
      <c r="J22" s="12">
        <f t="shared" si="6"/>
        <v>-98.759999999999991</v>
      </c>
      <c r="K22" s="12">
        <f t="shared" si="6"/>
        <v>-110.15999999999997</v>
      </c>
      <c r="L22" s="12">
        <f t="shared" si="6"/>
        <v>-121.55999999999995</v>
      </c>
      <c r="M22" s="20">
        <f t="shared" si="6"/>
        <v>-132.95999999999992</v>
      </c>
      <c r="N22" s="5"/>
      <c r="O22" s="28"/>
      <c r="Q22" s="34"/>
    </row>
    <row r="23" spans="1:17" x14ac:dyDescent="0.3">
      <c r="A23" s="32"/>
      <c r="C23" s="27"/>
      <c r="D23" s="43">
        <f t="shared" si="3"/>
        <v>0.13250000000000001</v>
      </c>
      <c r="E23" s="19">
        <f t="shared" ref="E23:M23" si="7">(($D$23*$F$9*(1-$F$10))-$F$8-$F$11)-((E17*$L$9*(1-$L$10))-$L$8-$L$11)</f>
        <v>-25.759999999999991</v>
      </c>
      <c r="F23" s="12">
        <f t="shared" si="7"/>
        <v>-37.159999999999968</v>
      </c>
      <c r="G23" s="12">
        <f t="shared" si="7"/>
        <v>-48.559999999999945</v>
      </c>
      <c r="H23" s="12">
        <f t="shared" si="7"/>
        <v>-59.95999999999998</v>
      </c>
      <c r="I23" s="12">
        <f t="shared" si="7"/>
        <v>-71.359999999999957</v>
      </c>
      <c r="J23" s="12">
        <f t="shared" si="7"/>
        <v>-82.759999999999991</v>
      </c>
      <c r="K23" s="12">
        <f t="shared" si="7"/>
        <v>-94.159999999999968</v>
      </c>
      <c r="L23" s="12">
        <f t="shared" si="7"/>
        <v>-105.55999999999995</v>
      </c>
      <c r="M23" s="20">
        <f t="shared" si="7"/>
        <v>-116.95999999999992</v>
      </c>
      <c r="N23" s="5"/>
      <c r="O23" s="28"/>
      <c r="Q23" s="34"/>
    </row>
    <row r="24" spans="1:17" x14ac:dyDescent="0.3">
      <c r="A24" s="32"/>
      <c r="C24" s="27"/>
      <c r="D24" s="43">
        <f t="shared" si="3"/>
        <v>0.13500000000000001</v>
      </c>
      <c r="E24" s="19">
        <f t="shared" ref="E24:M24" si="8">(($D$24*$F$9*(1-$F$10))-$F$8-$F$11)-((E17*$L$9*(1-$L$10))-$L$8-$L$11)</f>
        <v>-9.7599999999999909</v>
      </c>
      <c r="F24" s="12">
        <f t="shared" si="8"/>
        <v>-21.159999999999968</v>
      </c>
      <c r="G24" s="12">
        <f t="shared" si="8"/>
        <v>-32.559999999999945</v>
      </c>
      <c r="H24" s="12">
        <f t="shared" si="8"/>
        <v>-43.95999999999998</v>
      </c>
      <c r="I24" s="12">
        <f t="shared" si="8"/>
        <v>-55.359999999999957</v>
      </c>
      <c r="J24" s="12">
        <f t="shared" si="8"/>
        <v>-66.759999999999991</v>
      </c>
      <c r="K24" s="12">
        <f t="shared" si="8"/>
        <v>-78.159999999999968</v>
      </c>
      <c r="L24" s="12">
        <f t="shared" si="8"/>
        <v>-89.559999999999945</v>
      </c>
      <c r="M24" s="20">
        <f t="shared" si="8"/>
        <v>-100.95999999999992</v>
      </c>
      <c r="N24" s="5"/>
      <c r="O24" s="28"/>
      <c r="Q24" s="34"/>
    </row>
    <row r="25" spans="1:17" x14ac:dyDescent="0.3">
      <c r="A25" s="32"/>
      <c r="C25" s="27"/>
      <c r="D25" s="43">
        <f t="shared" si="3"/>
        <v>0.13750000000000001</v>
      </c>
      <c r="E25" s="19">
        <f t="shared" ref="E25:M25" si="9">(($D$25*$F$9*(1-$F$10))-$F$8-$F$11)-((E17*$L$9*(1-$L$10))-$L$8-$L$11)</f>
        <v>6.2400000000000091</v>
      </c>
      <c r="F25" s="12">
        <f t="shared" si="9"/>
        <v>-5.1599999999999682</v>
      </c>
      <c r="G25" s="12">
        <f t="shared" si="9"/>
        <v>-16.559999999999945</v>
      </c>
      <c r="H25" s="12">
        <f t="shared" si="9"/>
        <v>-27.95999999999998</v>
      </c>
      <c r="I25" s="12">
        <f t="shared" si="9"/>
        <v>-39.359999999999957</v>
      </c>
      <c r="J25" s="12">
        <f t="shared" si="9"/>
        <v>-50.759999999999991</v>
      </c>
      <c r="K25" s="12">
        <f t="shared" si="9"/>
        <v>-62.159999999999968</v>
      </c>
      <c r="L25" s="12">
        <f t="shared" si="9"/>
        <v>-73.559999999999945</v>
      </c>
      <c r="M25" s="20">
        <f t="shared" si="9"/>
        <v>-84.959999999999923</v>
      </c>
      <c r="N25" s="5"/>
      <c r="O25" s="28"/>
      <c r="Q25" s="34"/>
    </row>
    <row r="26" spans="1:17" x14ac:dyDescent="0.3">
      <c r="A26" s="32"/>
      <c r="C26" s="27"/>
      <c r="D26" s="43">
        <f t="shared" si="3"/>
        <v>0.14000000000000001</v>
      </c>
      <c r="E26" s="19">
        <f t="shared" ref="E26:M26" si="10">(($D$26*$F$9*(1-$F$10))-$F$8-$F$11)-((E17*$L$9*(1-$L$10))-$L$8-$L$11)</f>
        <v>22.240000000000009</v>
      </c>
      <c r="F26" s="12">
        <f t="shared" si="10"/>
        <v>10.840000000000032</v>
      </c>
      <c r="G26" s="12">
        <f t="shared" si="10"/>
        <v>-0.55999999999994543</v>
      </c>
      <c r="H26" s="12">
        <f t="shared" si="10"/>
        <v>-11.95999999999998</v>
      </c>
      <c r="I26" s="12">
        <f t="shared" si="10"/>
        <v>-23.359999999999957</v>
      </c>
      <c r="J26" s="12">
        <f t="shared" si="10"/>
        <v>-34.759999999999991</v>
      </c>
      <c r="K26" s="12">
        <f t="shared" si="10"/>
        <v>-46.159999999999968</v>
      </c>
      <c r="L26" s="12">
        <f t="shared" si="10"/>
        <v>-57.559999999999945</v>
      </c>
      <c r="M26" s="20">
        <f t="shared" si="10"/>
        <v>-68.959999999999923</v>
      </c>
      <c r="N26" s="5"/>
      <c r="O26" s="28"/>
      <c r="Q26" s="34"/>
    </row>
    <row r="27" spans="1:17" x14ac:dyDescent="0.3">
      <c r="A27" s="32"/>
      <c r="C27" s="27"/>
      <c r="D27" s="43">
        <f t="shared" si="3"/>
        <v>0.14250000000000002</v>
      </c>
      <c r="E27" s="19">
        <f t="shared" ref="E27:M27" si="11">(($D$27*$F$9*(1-$F$10))-$F$8-$F$11)-((E17*$L$9*(1-$L$10))-$L$8-$L$11)</f>
        <v>38.240000000000236</v>
      </c>
      <c r="F27" s="12">
        <f t="shared" si="11"/>
        <v>26.840000000000259</v>
      </c>
      <c r="G27" s="12">
        <f t="shared" si="11"/>
        <v>15.440000000000282</v>
      </c>
      <c r="H27" s="12">
        <f t="shared" si="11"/>
        <v>4.0400000000002478</v>
      </c>
      <c r="I27" s="12">
        <f t="shared" si="11"/>
        <v>-7.3599999999997294</v>
      </c>
      <c r="J27" s="12">
        <f t="shared" si="11"/>
        <v>-18.759999999999764</v>
      </c>
      <c r="K27" s="12">
        <f t="shared" si="11"/>
        <v>-30.159999999999741</v>
      </c>
      <c r="L27" s="12">
        <f t="shared" si="11"/>
        <v>-41.559999999999718</v>
      </c>
      <c r="M27" s="20">
        <f t="shared" si="11"/>
        <v>-52.959999999999695</v>
      </c>
      <c r="N27" s="5"/>
      <c r="O27" s="28"/>
      <c r="Q27" s="34"/>
    </row>
    <row r="28" spans="1:17" x14ac:dyDescent="0.3">
      <c r="A28" s="32"/>
      <c r="C28" s="27"/>
      <c r="D28" s="43">
        <f t="shared" si="3"/>
        <v>0.14500000000000002</v>
      </c>
      <c r="E28" s="19">
        <f t="shared" ref="E28:M28" si="12">(($D$28*$F$9*(1-$F$10))-$F$8-$F$11)-((E17*$L$9*(1-$L$10))-$L$8-$L$11)</f>
        <v>54.240000000000236</v>
      </c>
      <c r="F28" s="12">
        <f t="shared" si="12"/>
        <v>42.840000000000259</v>
      </c>
      <c r="G28" s="12">
        <f t="shared" si="12"/>
        <v>31.440000000000282</v>
      </c>
      <c r="H28" s="12">
        <f t="shared" si="12"/>
        <v>20.040000000000248</v>
      </c>
      <c r="I28" s="12">
        <f t="shared" si="12"/>
        <v>8.6400000000002706</v>
      </c>
      <c r="J28" s="12">
        <f t="shared" si="12"/>
        <v>-2.7599999999997635</v>
      </c>
      <c r="K28" s="12">
        <f t="shared" si="12"/>
        <v>-14.159999999999741</v>
      </c>
      <c r="L28" s="12">
        <f t="shared" si="12"/>
        <v>-25.559999999999718</v>
      </c>
      <c r="M28" s="20">
        <f t="shared" si="12"/>
        <v>-36.959999999999695</v>
      </c>
      <c r="N28" s="5"/>
      <c r="O28" s="28"/>
      <c r="Q28" s="34"/>
    </row>
    <row r="29" spans="1:17" x14ac:dyDescent="0.3">
      <c r="A29" s="32"/>
      <c r="C29" s="27"/>
      <c r="D29" s="43">
        <f t="shared" si="3"/>
        <v>0.14750000000000002</v>
      </c>
      <c r="E29" s="19">
        <f t="shared" ref="E29:M29" si="13">(($D$29*$F$9*(1-$F$10))-$F$8-$F$11)-((E17*$L$9*(1-$L$10))-$L$8-$L$11)</f>
        <v>70.240000000000236</v>
      </c>
      <c r="F29" s="12">
        <f t="shared" si="13"/>
        <v>58.840000000000259</v>
      </c>
      <c r="G29" s="12">
        <f t="shared" si="13"/>
        <v>47.440000000000282</v>
      </c>
      <c r="H29" s="12">
        <f t="shared" si="13"/>
        <v>36.040000000000248</v>
      </c>
      <c r="I29" s="12">
        <f t="shared" si="13"/>
        <v>24.640000000000271</v>
      </c>
      <c r="J29" s="12">
        <f t="shared" si="13"/>
        <v>13.240000000000236</v>
      </c>
      <c r="K29" s="12">
        <f t="shared" si="13"/>
        <v>1.8400000000002592</v>
      </c>
      <c r="L29" s="12">
        <f t="shared" si="13"/>
        <v>-9.5599999999997181</v>
      </c>
      <c r="M29" s="20">
        <f t="shared" si="13"/>
        <v>-20.959999999999695</v>
      </c>
      <c r="N29" s="5"/>
      <c r="O29" s="28"/>
      <c r="Q29" s="34"/>
    </row>
    <row r="30" spans="1:17" x14ac:dyDescent="0.3">
      <c r="A30" s="32"/>
      <c r="C30" s="27"/>
      <c r="D30" s="43">
        <f t="shared" si="3"/>
        <v>0.15000000000000002</v>
      </c>
      <c r="E30" s="19">
        <f t="shared" ref="E30:M30" si="14">(($D$30*$F$9*(1-$F$10))-$F$8-$F$11)-((E17*$L$9*(1-$L$10))-$L$8-$L$11)</f>
        <v>86.240000000000236</v>
      </c>
      <c r="F30" s="12">
        <f t="shared" si="14"/>
        <v>74.840000000000259</v>
      </c>
      <c r="G30" s="12">
        <f t="shared" si="14"/>
        <v>63.440000000000282</v>
      </c>
      <c r="H30" s="12">
        <f t="shared" si="14"/>
        <v>52.040000000000248</v>
      </c>
      <c r="I30" s="12">
        <f t="shared" si="14"/>
        <v>40.640000000000271</v>
      </c>
      <c r="J30" s="12">
        <f t="shared" si="14"/>
        <v>29.240000000000236</v>
      </c>
      <c r="K30" s="12">
        <f t="shared" si="14"/>
        <v>17.840000000000259</v>
      </c>
      <c r="L30" s="12">
        <f t="shared" si="14"/>
        <v>6.4400000000002819</v>
      </c>
      <c r="M30" s="20">
        <f t="shared" si="14"/>
        <v>-4.9599999999996953</v>
      </c>
      <c r="N30" s="5"/>
      <c r="O30" s="28"/>
      <c r="Q30" s="34"/>
    </row>
    <row r="31" spans="1:17" x14ac:dyDescent="0.3">
      <c r="A31" s="32"/>
      <c r="C31" s="27"/>
      <c r="D31" s="43">
        <f t="shared" si="3"/>
        <v>0.15250000000000002</v>
      </c>
      <c r="E31" s="19">
        <f t="shared" ref="E31:M31" si="15">(($D$31*$F$9*(1-$F$10))-$F$8-$F$11)-((E17*$L$9*(1-$L$10))-$L$8-$L$11)</f>
        <v>102.24000000000024</v>
      </c>
      <c r="F31" s="12">
        <f t="shared" si="15"/>
        <v>90.840000000000259</v>
      </c>
      <c r="G31" s="12">
        <f t="shared" si="15"/>
        <v>79.440000000000282</v>
      </c>
      <c r="H31" s="12">
        <f t="shared" si="15"/>
        <v>68.040000000000248</v>
      </c>
      <c r="I31" s="12">
        <f t="shared" si="15"/>
        <v>56.640000000000271</v>
      </c>
      <c r="J31" s="12">
        <f t="shared" si="15"/>
        <v>45.240000000000236</v>
      </c>
      <c r="K31" s="12">
        <f t="shared" si="15"/>
        <v>33.840000000000259</v>
      </c>
      <c r="L31" s="12">
        <f t="shared" si="15"/>
        <v>22.440000000000282</v>
      </c>
      <c r="M31" s="20">
        <f t="shared" si="15"/>
        <v>11.040000000000305</v>
      </c>
      <c r="N31" s="5"/>
      <c r="O31" s="28"/>
      <c r="Q31" s="34"/>
    </row>
    <row r="32" spans="1:17" x14ac:dyDescent="0.3">
      <c r="A32" s="32"/>
      <c r="C32" s="27"/>
      <c r="D32" s="43">
        <f t="shared" si="3"/>
        <v>0.15500000000000003</v>
      </c>
      <c r="E32" s="19">
        <f t="shared" ref="E32:M32" si="16">(($D$32*$F$9*(1-$F$10))-$F$8-$F$11)-((E17*$L$9*(1-$L$10))-$L$8-$L$11)</f>
        <v>118.24000000000024</v>
      </c>
      <c r="F32" s="12">
        <f t="shared" si="16"/>
        <v>106.84000000000026</v>
      </c>
      <c r="G32" s="12">
        <f t="shared" si="16"/>
        <v>95.440000000000282</v>
      </c>
      <c r="H32" s="12">
        <f t="shared" si="16"/>
        <v>84.040000000000248</v>
      </c>
      <c r="I32" s="12">
        <f t="shared" si="16"/>
        <v>72.640000000000271</v>
      </c>
      <c r="J32" s="12">
        <f t="shared" si="16"/>
        <v>61.240000000000236</v>
      </c>
      <c r="K32" s="12">
        <f t="shared" si="16"/>
        <v>49.840000000000259</v>
      </c>
      <c r="L32" s="12">
        <f t="shared" si="16"/>
        <v>38.440000000000282</v>
      </c>
      <c r="M32" s="20">
        <f t="shared" si="16"/>
        <v>27.040000000000305</v>
      </c>
      <c r="N32" s="5"/>
      <c r="O32" s="28"/>
      <c r="Q32" s="34"/>
    </row>
    <row r="33" spans="1:17" ht="19.5" thickBot="1" x14ac:dyDescent="0.35">
      <c r="A33" s="32"/>
      <c r="C33" s="27"/>
      <c r="D33" s="43">
        <f t="shared" si="3"/>
        <v>0.15750000000000003</v>
      </c>
      <c r="E33" s="21">
        <f t="shared" ref="E33:M33" si="17">(($D$33*$F$9*(1-$F$10))-$F$8-$F$11)-((E17*$L$9*(1-$L$10))-$L$8-$L$11)</f>
        <v>134.24000000000024</v>
      </c>
      <c r="F33" s="22">
        <f t="shared" si="17"/>
        <v>122.84000000000026</v>
      </c>
      <c r="G33" s="22">
        <f t="shared" si="17"/>
        <v>111.44000000000028</v>
      </c>
      <c r="H33" s="22">
        <f t="shared" si="17"/>
        <v>100.04000000000025</v>
      </c>
      <c r="I33" s="22">
        <f t="shared" si="17"/>
        <v>88.640000000000271</v>
      </c>
      <c r="J33" s="22">
        <f t="shared" si="17"/>
        <v>77.240000000000236</v>
      </c>
      <c r="K33" s="22">
        <f t="shared" si="17"/>
        <v>65.840000000000259</v>
      </c>
      <c r="L33" s="22">
        <f t="shared" si="17"/>
        <v>54.440000000000282</v>
      </c>
      <c r="M33" s="23">
        <f t="shared" si="17"/>
        <v>43.040000000000305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33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16</v>
      </c>
      <c r="Q36" s="34"/>
    </row>
    <row r="37" spans="1:17" x14ac:dyDescent="0.3">
      <c r="A37" s="32"/>
      <c r="C37" s="36" t="s">
        <v>17</v>
      </c>
      <c r="Q37" s="34"/>
    </row>
    <row r="38" spans="1:17" x14ac:dyDescent="0.3">
      <c r="A38" s="32"/>
      <c r="C38" s="36" t="s">
        <v>18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4" priority="19" operator="greaterThan">
      <formula>0</formula>
    </cfRule>
  </conditionalFormatting>
  <conditionalFormatting sqref="E18:M33">
    <cfRule type="cellIs" dxfId="3" priority="35" operator="greaterThan">
      <formula>0</formula>
    </cfRule>
    <cfRule type="cellIs" dxfId="2" priority="37" operator="greaterThan">
      <formula>0</formula>
    </cfRule>
  </conditionalFormatting>
  <conditionalFormatting sqref="F18">
    <cfRule type="colorScale" priority="16">
      <colorScale>
        <cfvo type="num" val="&quot;if &lt; 0&quot;"/>
        <cfvo type="max"/>
        <color theme="8" tint="0.79998168889431442"/>
        <color rgb="FFFFEF9C"/>
      </colorScale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1" priority="3" operator="greaterThan">
      <formula>0</formula>
    </cfRule>
  </conditionalFormatting>
  <conditionalFormatting sqref="G18">
    <cfRule type="colorScale" priority="14">
      <colorScale>
        <cfvo type="num" val="&quot;if &lt; 0&quot;"/>
        <cfvo type="max"/>
        <color theme="8" tint="0.79998168889431442"/>
        <color rgb="FFFFEF9C"/>
      </colorScale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12">
      <colorScale>
        <cfvo type="num" val="&quot;if &lt; 0&quot;"/>
        <cfvo type="max"/>
        <color theme="8" tint="0.79998168889431442"/>
        <color rgb="FFFFEF9C"/>
      </colorScale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10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8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6">
      <colorScale>
        <cfvo type="num" val="&quot;if &lt; 0&quot;"/>
        <cfvo type="max"/>
        <color theme="8" tint="0.79998168889431442"/>
        <color rgb="FFFFEF9C"/>
      </colorScale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Rice vs. Corn 1</vt:lpstr>
      <vt:lpstr>Rice vs. Corn 2</vt:lpstr>
      <vt:lpstr>Rice vs. Soybeans 1</vt:lpstr>
      <vt:lpstr>Rice vs. Soybeans 2</vt:lpstr>
      <vt:lpstr>'Rice vs. Corn 1'!Print_Area</vt:lpstr>
      <vt:lpstr>'Rice vs. Corn 2'!Print_Area</vt:lpstr>
      <vt:lpstr>'Rice vs. Soybeans 1'!Print_Area</vt:lpstr>
      <vt:lpstr>'Rice vs. Soybeans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msalassi</dc:creator>
  <cp:lastModifiedBy>Hilbun, Brian M.</cp:lastModifiedBy>
  <cp:lastPrinted>2020-03-04T15:48:22Z</cp:lastPrinted>
  <dcterms:created xsi:type="dcterms:W3CDTF">2012-04-19T17:26:15Z</dcterms:created>
  <dcterms:modified xsi:type="dcterms:W3CDTF">2025-12-17T20:35:26Z</dcterms:modified>
</cp:coreProperties>
</file>