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445" tabRatio="880"/>
  </bookViews>
  <sheets>
    <sheet name="Rice Land Tract 1" sheetId="47" r:id="rId1"/>
    <sheet name="Rice Land Tract 2" sheetId="48" r:id="rId2"/>
    <sheet name="Rice Land Tract 3" sheetId="49" r:id="rId3"/>
    <sheet name="Rice Land Tract 4" sheetId="50" r:id="rId4"/>
    <sheet name="Rice Land Tract 5" sheetId="51" r:id="rId5"/>
  </sheets>
  <definedNames>
    <definedName name="_xlnm.Print_Area" localSheetId="0">'Rice Land Tract 1'!$A$1:$Q$73</definedName>
    <definedName name="_xlnm.Print_Area" localSheetId="1">'Rice Land Tract 2'!$A$1:$Q$73</definedName>
    <definedName name="_xlnm.Print_Area" localSheetId="2">'Rice Land Tract 3'!$A$1:$Q$73</definedName>
    <definedName name="_xlnm.Print_Area" localSheetId="3">'Rice Land Tract 4'!$A$1:$Q$73</definedName>
    <definedName name="_xlnm.Print_Area" localSheetId="4">'Rice Land Tract 5'!$A$1:$Q$73</definedName>
  </definedNames>
  <calcPr calcId="145621"/>
</workbook>
</file>

<file path=xl/calcChain.xml><?xml version="1.0" encoding="utf-8"?>
<calcChain xmlns="http://schemas.openxmlformats.org/spreadsheetml/2006/main">
  <c r="D60" i="51" l="1"/>
  <c r="D66" i="51" s="1"/>
  <c r="D58" i="51"/>
  <c r="D57" i="51"/>
  <c r="D56" i="51"/>
  <c r="C56" i="51"/>
  <c r="D55" i="51"/>
  <c r="D54" i="51"/>
  <c r="C54" i="51"/>
  <c r="D53" i="51"/>
  <c r="K52" i="51"/>
  <c r="I52" i="51"/>
  <c r="G52" i="51"/>
  <c r="G56" i="51" s="1"/>
  <c r="E52" i="51"/>
  <c r="E56" i="51" s="1"/>
  <c r="D39" i="51"/>
  <c r="D45" i="51" s="1"/>
  <c r="D38" i="51"/>
  <c r="C38" i="51"/>
  <c r="D37" i="51"/>
  <c r="D36" i="51"/>
  <c r="C36" i="51"/>
  <c r="D35" i="51"/>
  <c r="D34" i="51"/>
  <c r="C34" i="51"/>
  <c r="D33" i="51"/>
  <c r="D32" i="51"/>
  <c r="C32" i="51"/>
  <c r="L31" i="51"/>
  <c r="J31" i="51"/>
  <c r="I31" i="51"/>
  <c r="H31" i="51"/>
  <c r="G31" i="51"/>
  <c r="F31" i="51"/>
  <c r="E31" i="51"/>
  <c r="M27" i="51"/>
  <c r="L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27" i="51" s="1"/>
  <c r="N12" i="51"/>
  <c r="H12" i="51"/>
  <c r="N11" i="51"/>
  <c r="G32" i="51" s="1"/>
  <c r="H11" i="51"/>
  <c r="F9" i="51"/>
  <c r="F8" i="51"/>
  <c r="F16" i="51" s="1"/>
  <c r="D67" i="50"/>
  <c r="D65" i="50"/>
  <c r="D63" i="50"/>
  <c r="D61" i="50"/>
  <c r="D60" i="50"/>
  <c r="D66" i="50" s="1"/>
  <c r="C60" i="50"/>
  <c r="D59" i="50"/>
  <c r="D58" i="50"/>
  <c r="C58" i="50"/>
  <c r="D57" i="50"/>
  <c r="D56" i="50"/>
  <c r="C56" i="50"/>
  <c r="D55" i="50"/>
  <c r="D54" i="50"/>
  <c r="C54" i="50"/>
  <c r="D53" i="50"/>
  <c r="K52" i="50"/>
  <c r="K60" i="50" s="1"/>
  <c r="I52" i="50"/>
  <c r="G52" i="50"/>
  <c r="G60" i="50" s="1"/>
  <c r="E52" i="50"/>
  <c r="E60" i="50" s="1"/>
  <c r="D39" i="50"/>
  <c r="D35" i="50"/>
  <c r="L31" i="50"/>
  <c r="J31" i="50"/>
  <c r="I31" i="50"/>
  <c r="M31" i="50" s="1"/>
  <c r="H31" i="50"/>
  <c r="G31" i="50"/>
  <c r="F31" i="50"/>
  <c r="E31" i="50"/>
  <c r="M27" i="50"/>
  <c r="L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27" i="50" s="1"/>
  <c r="N12" i="50"/>
  <c r="H12" i="50"/>
  <c r="N11" i="50"/>
  <c r="H11" i="50"/>
  <c r="F9" i="50"/>
  <c r="F8" i="50"/>
  <c r="F16" i="50" s="1"/>
  <c r="D61" i="49"/>
  <c r="D60" i="49"/>
  <c r="C60" i="49"/>
  <c r="D59" i="49"/>
  <c r="D58" i="49"/>
  <c r="C58" i="49" s="1"/>
  <c r="D57" i="49"/>
  <c r="D56" i="49" s="1"/>
  <c r="I52" i="49"/>
  <c r="D39" i="49"/>
  <c r="J31" i="49"/>
  <c r="I31" i="49"/>
  <c r="H31" i="49"/>
  <c r="G31" i="49" s="1"/>
  <c r="F31" i="49" s="1"/>
  <c r="E31" i="49" s="1"/>
  <c r="M27" i="49"/>
  <c r="L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H12" i="49"/>
  <c r="N11" i="49"/>
  <c r="H11" i="49"/>
  <c r="F9" i="49"/>
  <c r="F8" i="49"/>
  <c r="D60" i="48"/>
  <c r="J52" i="48"/>
  <c r="I52" i="48"/>
  <c r="H52" i="48"/>
  <c r="G52" i="48" s="1"/>
  <c r="F52" i="48"/>
  <c r="E52" i="48" s="1"/>
  <c r="D39" i="48"/>
  <c r="I31" i="48"/>
  <c r="J31" i="48" s="1"/>
  <c r="M27" i="48"/>
  <c r="L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H12" i="48"/>
  <c r="N11" i="48"/>
  <c r="N27" i="48" s="1"/>
  <c r="H11" i="48"/>
  <c r="F9" i="48"/>
  <c r="F8" i="48"/>
  <c r="F16" i="48" s="1"/>
  <c r="D60" i="47"/>
  <c r="I52" i="47"/>
  <c r="J52" i="47" s="1"/>
  <c r="K52" i="47" s="1"/>
  <c r="L52" i="47" s="1"/>
  <c r="M52" i="47" s="1"/>
  <c r="F16" i="49" l="1"/>
  <c r="D55" i="49"/>
  <c r="D54" i="49" s="1"/>
  <c r="C56" i="49"/>
  <c r="E36" i="51"/>
  <c r="E34" i="51"/>
  <c r="G36" i="51"/>
  <c r="G34" i="51"/>
  <c r="I36" i="51"/>
  <c r="I34" i="51"/>
  <c r="M31" i="51"/>
  <c r="K31" i="51"/>
  <c r="E32" i="51"/>
  <c r="I32" i="51"/>
  <c r="L35" i="51"/>
  <c r="M36" i="51"/>
  <c r="L45" i="51"/>
  <c r="J45" i="51"/>
  <c r="H45" i="51"/>
  <c r="F45" i="51"/>
  <c r="M45" i="51"/>
  <c r="K45" i="51"/>
  <c r="I45" i="51"/>
  <c r="G45" i="51"/>
  <c r="E45" i="51"/>
  <c r="C45" i="51"/>
  <c r="L32" i="51"/>
  <c r="L33" i="51"/>
  <c r="J33" i="51"/>
  <c r="H33" i="51"/>
  <c r="F33" i="51"/>
  <c r="M33" i="51"/>
  <c r="K33" i="51"/>
  <c r="I33" i="51"/>
  <c r="G33" i="51"/>
  <c r="E33" i="51"/>
  <c r="C33" i="51"/>
  <c r="L34" i="51"/>
  <c r="L37" i="51"/>
  <c r="M38" i="51"/>
  <c r="F32" i="51"/>
  <c r="H32" i="51"/>
  <c r="J32" i="51"/>
  <c r="F34" i="51"/>
  <c r="H34" i="51"/>
  <c r="J34" i="51"/>
  <c r="C35" i="51"/>
  <c r="E35" i="51"/>
  <c r="G35" i="51"/>
  <c r="I35" i="51"/>
  <c r="K35" i="51"/>
  <c r="M35" i="51"/>
  <c r="F36" i="51"/>
  <c r="H36" i="51"/>
  <c r="J36" i="51"/>
  <c r="L36" i="51"/>
  <c r="C37" i="51"/>
  <c r="E37" i="51"/>
  <c r="G37" i="51"/>
  <c r="I37" i="51"/>
  <c r="K37" i="51"/>
  <c r="M37" i="51"/>
  <c r="F38" i="51"/>
  <c r="H38" i="51"/>
  <c r="J38" i="51"/>
  <c r="L38" i="51"/>
  <c r="C39" i="51"/>
  <c r="E39" i="51"/>
  <c r="G39" i="51"/>
  <c r="I39" i="51"/>
  <c r="K39" i="51"/>
  <c r="M39" i="51"/>
  <c r="D40" i="51"/>
  <c r="D42" i="51"/>
  <c r="D44" i="51"/>
  <c r="D46" i="51"/>
  <c r="L52" i="51"/>
  <c r="J52" i="51"/>
  <c r="J53" i="51" s="1"/>
  <c r="H52" i="51"/>
  <c r="F52" i="51"/>
  <c r="I56" i="51"/>
  <c r="I54" i="51"/>
  <c r="M52" i="51"/>
  <c r="F53" i="51"/>
  <c r="E54" i="51"/>
  <c r="M55" i="51"/>
  <c r="L56" i="51"/>
  <c r="L58" i="51"/>
  <c r="F35" i="51"/>
  <c r="H35" i="51"/>
  <c r="J35" i="51"/>
  <c r="K36" i="51"/>
  <c r="F37" i="51"/>
  <c r="H37" i="51"/>
  <c r="J37" i="51"/>
  <c r="E38" i="51"/>
  <c r="G38" i="51"/>
  <c r="I38" i="51"/>
  <c r="K38" i="51"/>
  <c r="F39" i="51"/>
  <c r="H39" i="51"/>
  <c r="J39" i="51"/>
  <c r="L39" i="51"/>
  <c r="D41" i="51"/>
  <c r="D43" i="51"/>
  <c r="K56" i="51"/>
  <c r="K54" i="51"/>
  <c r="M53" i="51"/>
  <c r="K53" i="51"/>
  <c r="I53" i="51"/>
  <c r="G53" i="51"/>
  <c r="E53" i="51"/>
  <c r="C53" i="51"/>
  <c r="H53" i="51"/>
  <c r="L53" i="51"/>
  <c r="L54" i="51"/>
  <c r="G54" i="51"/>
  <c r="M57" i="51"/>
  <c r="L66" i="51"/>
  <c r="J66" i="51"/>
  <c r="H66" i="51"/>
  <c r="F66" i="51"/>
  <c r="M66" i="51"/>
  <c r="K66" i="51"/>
  <c r="I66" i="51"/>
  <c r="G66" i="51"/>
  <c r="E66" i="51"/>
  <c r="C66" i="51"/>
  <c r="F55" i="51"/>
  <c r="H55" i="51"/>
  <c r="J55" i="51"/>
  <c r="L55" i="51"/>
  <c r="F57" i="51"/>
  <c r="H57" i="51"/>
  <c r="J57" i="51"/>
  <c r="L57" i="51"/>
  <c r="C58" i="51"/>
  <c r="E58" i="51"/>
  <c r="G58" i="51"/>
  <c r="I58" i="51"/>
  <c r="K58" i="51"/>
  <c r="M58" i="51"/>
  <c r="D59" i="51"/>
  <c r="C60" i="51"/>
  <c r="E60" i="51"/>
  <c r="G60" i="51"/>
  <c r="I60" i="51"/>
  <c r="K60" i="51"/>
  <c r="M60" i="51"/>
  <c r="D61" i="51"/>
  <c r="D63" i="51"/>
  <c r="D65" i="51"/>
  <c r="D67" i="51"/>
  <c r="F54" i="51"/>
  <c r="H54" i="51"/>
  <c r="J54" i="51"/>
  <c r="C55" i="51"/>
  <c r="E55" i="51"/>
  <c r="G55" i="51"/>
  <c r="I55" i="51"/>
  <c r="K55" i="51"/>
  <c r="F56" i="51"/>
  <c r="H56" i="51"/>
  <c r="J56" i="51"/>
  <c r="C57" i="51"/>
  <c r="E57" i="51"/>
  <c r="G57" i="51"/>
  <c r="I57" i="51"/>
  <c r="K57" i="51"/>
  <c r="F58" i="51"/>
  <c r="H58" i="51"/>
  <c r="J58" i="51"/>
  <c r="F60" i="51"/>
  <c r="H60" i="51"/>
  <c r="J60" i="51"/>
  <c r="L60" i="51"/>
  <c r="D62" i="51"/>
  <c r="D64" i="51"/>
  <c r="M35" i="50"/>
  <c r="I35" i="50"/>
  <c r="G35" i="50"/>
  <c r="E35" i="50"/>
  <c r="C35" i="50"/>
  <c r="H35" i="50"/>
  <c r="L35" i="50"/>
  <c r="D46" i="50"/>
  <c r="D44" i="50"/>
  <c r="D42" i="50"/>
  <c r="D40" i="50"/>
  <c r="M39" i="50"/>
  <c r="I39" i="50"/>
  <c r="G39" i="50"/>
  <c r="E39" i="50"/>
  <c r="C39" i="50"/>
  <c r="D38" i="50"/>
  <c r="D36" i="50"/>
  <c r="D34" i="50"/>
  <c r="D32" i="50"/>
  <c r="H39" i="50"/>
  <c r="L39" i="50"/>
  <c r="D43" i="50"/>
  <c r="D33" i="50"/>
  <c r="F35" i="50"/>
  <c r="J35" i="50"/>
  <c r="D37" i="50"/>
  <c r="F39" i="50"/>
  <c r="J39" i="50"/>
  <c r="D41" i="50"/>
  <c r="D45" i="50"/>
  <c r="M53" i="50"/>
  <c r="K53" i="50"/>
  <c r="I53" i="50"/>
  <c r="G53" i="50"/>
  <c r="E53" i="50"/>
  <c r="C53" i="50"/>
  <c r="H53" i="50"/>
  <c r="L54" i="50"/>
  <c r="G54" i="50"/>
  <c r="K54" i="50"/>
  <c r="K55" i="50"/>
  <c r="I55" i="50"/>
  <c r="G55" i="50"/>
  <c r="E55" i="50"/>
  <c r="C55" i="50"/>
  <c r="L55" i="50"/>
  <c r="G56" i="50"/>
  <c r="K56" i="50"/>
  <c r="M57" i="50"/>
  <c r="K57" i="50"/>
  <c r="I57" i="50"/>
  <c r="G57" i="50"/>
  <c r="E57" i="50"/>
  <c r="C57" i="50"/>
  <c r="H57" i="50"/>
  <c r="L58" i="50"/>
  <c r="G58" i="50"/>
  <c r="K58" i="50"/>
  <c r="K59" i="50"/>
  <c r="I59" i="50"/>
  <c r="G59" i="50"/>
  <c r="E59" i="50"/>
  <c r="C59" i="50"/>
  <c r="L59" i="50"/>
  <c r="K61" i="50"/>
  <c r="I61" i="50"/>
  <c r="G61" i="50"/>
  <c r="E61" i="50"/>
  <c r="C61" i="50"/>
  <c r="L61" i="50"/>
  <c r="K65" i="50"/>
  <c r="I65" i="50"/>
  <c r="G65" i="50"/>
  <c r="E65" i="50"/>
  <c r="C65" i="50"/>
  <c r="L65" i="50"/>
  <c r="E66" i="50"/>
  <c r="I66" i="50"/>
  <c r="K31" i="50"/>
  <c r="K35" i="50" s="1"/>
  <c r="L52" i="50"/>
  <c r="L53" i="50" s="1"/>
  <c r="J52" i="50"/>
  <c r="H52" i="50"/>
  <c r="H55" i="50" s="1"/>
  <c r="F52" i="50"/>
  <c r="M52" i="50"/>
  <c r="F53" i="50"/>
  <c r="E54" i="50"/>
  <c r="I54" i="50"/>
  <c r="F55" i="50"/>
  <c r="E56" i="50"/>
  <c r="I56" i="50"/>
  <c r="F57" i="50"/>
  <c r="E58" i="50"/>
  <c r="I58" i="50"/>
  <c r="F59" i="50"/>
  <c r="I60" i="50"/>
  <c r="J61" i="50"/>
  <c r="M63" i="50"/>
  <c r="K63" i="50"/>
  <c r="I63" i="50"/>
  <c r="G63" i="50"/>
  <c r="E63" i="50"/>
  <c r="C63" i="50"/>
  <c r="H63" i="50"/>
  <c r="L63" i="50"/>
  <c r="J65" i="50"/>
  <c r="C66" i="50"/>
  <c r="G66" i="50"/>
  <c r="K66" i="50"/>
  <c r="M67" i="50"/>
  <c r="K67" i="50"/>
  <c r="I67" i="50"/>
  <c r="G67" i="50"/>
  <c r="E67" i="50"/>
  <c r="C67" i="50"/>
  <c r="H67" i="50"/>
  <c r="L67" i="50"/>
  <c r="F54" i="50"/>
  <c r="H54" i="50"/>
  <c r="J54" i="50"/>
  <c r="H56" i="50"/>
  <c r="F58" i="50"/>
  <c r="H58" i="50"/>
  <c r="J58" i="50"/>
  <c r="H60" i="50"/>
  <c r="L60" i="50"/>
  <c r="D62" i="50"/>
  <c r="D64" i="50"/>
  <c r="K31" i="49"/>
  <c r="L31" i="49" s="1"/>
  <c r="N27" i="49"/>
  <c r="D38" i="49"/>
  <c r="D37" i="49" s="1"/>
  <c r="D36" i="49" s="1"/>
  <c r="C39" i="49"/>
  <c r="E39" i="49"/>
  <c r="G39" i="49"/>
  <c r="I39" i="49"/>
  <c r="D40" i="49"/>
  <c r="J52" i="49"/>
  <c r="H52" i="49"/>
  <c r="G52" i="49" s="1"/>
  <c r="G60" i="49" s="1"/>
  <c r="F52" i="49"/>
  <c r="E52" i="49" s="1"/>
  <c r="E60" i="49" s="1"/>
  <c r="I60" i="49"/>
  <c r="I58" i="49"/>
  <c r="E54" i="49"/>
  <c r="I54" i="49"/>
  <c r="F55" i="49"/>
  <c r="I56" i="49"/>
  <c r="F37" i="49"/>
  <c r="H37" i="49"/>
  <c r="J37" i="49"/>
  <c r="F39" i="49"/>
  <c r="H39" i="49"/>
  <c r="J39" i="49"/>
  <c r="D41" i="49"/>
  <c r="D42" i="49" s="1"/>
  <c r="D43" i="49" s="1"/>
  <c r="D44" i="49" s="1"/>
  <c r="D45" i="49" s="1"/>
  <c r="G58" i="49"/>
  <c r="I55" i="49"/>
  <c r="C55" i="49"/>
  <c r="G56" i="49"/>
  <c r="H59" i="49"/>
  <c r="H54" i="49"/>
  <c r="F56" i="49"/>
  <c r="H56" i="49"/>
  <c r="J56" i="49"/>
  <c r="C57" i="49"/>
  <c r="E57" i="49"/>
  <c r="G57" i="49"/>
  <c r="I57" i="49"/>
  <c r="F58" i="49"/>
  <c r="J58" i="49"/>
  <c r="C59" i="49"/>
  <c r="E59" i="49"/>
  <c r="I59" i="49"/>
  <c r="F60" i="49"/>
  <c r="H60" i="49"/>
  <c r="J60" i="49"/>
  <c r="C61" i="49"/>
  <c r="I61" i="49"/>
  <c r="D62" i="49"/>
  <c r="D63" i="49" s="1"/>
  <c r="D64" i="49" s="1"/>
  <c r="D65" i="49" s="1"/>
  <c r="D66" i="49" s="1"/>
  <c r="H31" i="48"/>
  <c r="G31" i="48" s="1"/>
  <c r="F31" i="48" s="1"/>
  <c r="E31" i="48" s="1"/>
  <c r="K31" i="48"/>
  <c r="L31" i="48" s="1"/>
  <c r="M31" i="48" s="1"/>
  <c r="M39" i="48" s="1"/>
  <c r="D38" i="48"/>
  <c r="C39" i="48"/>
  <c r="E39" i="48"/>
  <c r="H39" i="48"/>
  <c r="L39" i="48"/>
  <c r="D40" i="48"/>
  <c r="K39" i="48"/>
  <c r="I39" i="48"/>
  <c r="G39" i="48"/>
  <c r="F39" i="48"/>
  <c r="J39" i="48"/>
  <c r="D41" i="48"/>
  <c r="D42" i="48" s="1"/>
  <c r="D63" i="48"/>
  <c r="D61" i="48"/>
  <c r="I60" i="48"/>
  <c r="G60" i="48"/>
  <c r="E60" i="48"/>
  <c r="C60" i="48"/>
  <c r="D59" i="48"/>
  <c r="H60" i="48"/>
  <c r="D64" i="48"/>
  <c r="D58" i="48"/>
  <c r="F60" i="48"/>
  <c r="J60" i="48"/>
  <c r="D62" i="48"/>
  <c r="K52" i="48"/>
  <c r="L52" i="48" s="1"/>
  <c r="M52" i="48" s="1"/>
  <c r="M60" i="48" s="1"/>
  <c r="D62" i="47"/>
  <c r="D63" i="47" s="1"/>
  <c r="D64" i="47" s="1"/>
  <c r="D65" i="47" s="1"/>
  <c r="D66" i="47" s="1"/>
  <c r="D67" i="47" s="1"/>
  <c r="D61" i="47"/>
  <c r="D59" i="47"/>
  <c r="D58" i="47" s="1"/>
  <c r="D57" i="47" s="1"/>
  <c r="D56" i="47" s="1"/>
  <c r="D55" i="47" s="1"/>
  <c r="D54" i="47" s="1"/>
  <c r="D53" i="47" s="1"/>
  <c r="H52" i="47"/>
  <c r="G52" i="47" s="1"/>
  <c r="F52" i="47" s="1"/>
  <c r="E52" i="47" s="1"/>
  <c r="M27" i="47"/>
  <c r="N27" i="47"/>
  <c r="N23" i="47"/>
  <c r="N19" i="47"/>
  <c r="N13" i="47"/>
  <c r="N12" i="47"/>
  <c r="N11" i="47"/>
  <c r="L26" i="47"/>
  <c r="N25" i="47"/>
  <c r="N24" i="47"/>
  <c r="G61" i="49" l="1"/>
  <c r="G59" i="49"/>
  <c r="H58" i="49"/>
  <c r="H61" i="49"/>
  <c r="H57" i="49"/>
  <c r="H55" i="49"/>
  <c r="G55" i="49"/>
  <c r="G54" i="49"/>
  <c r="K39" i="49"/>
  <c r="M31" i="49"/>
  <c r="M39" i="49" s="1"/>
  <c r="L39" i="49"/>
  <c r="J55" i="49"/>
  <c r="K52" i="49"/>
  <c r="E58" i="49"/>
  <c r="E61" i="49"/>
  <c r="J54" i="49"/>
  <c r="F54" i="49"/>
  <c r="J61" i="49"/>
  <c r="F61" i="49"/>
  <c r="J59" i="49"/>
  <c r="F59" i="49"/>
  <c r="J57" i="49"/>
  <c r="F57" i="49"/>
  <c r="E55" i="49"/>
  <c r="E56" i="49"/>
  <c r="H66" i="49"/>
  <c r="I66" i="49"/>
  <c r="E66" i="49"/>
  <c r="D67" i="49"/>
  <c r="J66" i="49"/>
  <c r="F66" i="49"/>
  <c r="G66" i="49"/>
  <c r="C66" i="49"/>
  <c r="J45" i="49"/>
  <c r="F45" i="49"/>
  <c r="K45" i="49"/>
  <c r="G45" i="49"/>
  <c r="C45" i="49"/>
  <c r="L45" i="49"/>
  <c r="H45" i="49"/>
  <c r="I45" i="49"/>
  <c r="E45" i="49"/>
  <c r="D46" i="49"/>
  <c r="D35" i="49"/>
  <c r="C36" i="49"/>
  <c r="K37" i="49"/>
  <c r="G37" i="49"/>
  <c r="C37" i="49"/>
  <c r="H36" i="49"/>
  <c r="I36" i="49"/>
  <c r="E36" i="49"/>
  <c r="I37" i="49"/>
  <c r="E37" i="49"/>
  <c r="J36" i="49"/>
  <c r="F36" i="49"/>
  <c r="L37" i="49"/>
  <c r="L36" i="49"/>
  <c r="G36" i="49"/>
  <c r="C54" i="49"/>
  <c r="D53" i="49"/>
  <c r="L64" i="51"/>
  <c r="J64" i="51"/>
  <c r="H64" i="51"/>
  <c r="F64" i="51"/>
  <c r="M64" i="51"/>
  <c r="K64" i="51"/>
  <c r="I64" i="51"/>
  <c r="G64" i="51"/>
  <c r="E64" i="51"/>
  <c r="C64" i="51"/>
  <c r="L62" i="51"/>
  <c r="J62" i="51"/>
  <c r="H62" i="51"/>
  <c r="F62" i="51"/>
  <c r="M62" i="51"/>
  <c r="K62" i="51"/>
  <c r="I62" i="51"/>
  <c r="G62" i="51"/>
  <c r="E62" i="51"/>
  <c r="C62" i="51"/>
  <c r="M67" i="51"/>
  <c r="K67" i="51"/>
  <c r="I67" i="51"/>
  <c r="G67" i="51"/>
  <c r="E67" i="51"/>
  <c r="C67" i="51"/>
  <c r="L67" i="51"/>
  <c r="J67" i="51"/>
  <c r="H67" i="51"/>
  <c r="F67" i="51"/>
  <c r="M63" i="51"/>
  <c r="K63" i="51"/>
  <c r="I63" i="51"/>
  <c r="G63" i="51"/>
  <c r="E63" i="51"/>
  <c r="C63" i="51"/>
  <c r="L63" i="51"/>
  <c r="J63" i="51"/>
  <c r="H63" i="51"/>
  <c r="F63" i="51"/>
  <c r="M59" i="51"/>
  <c r="K59" i="51"/>
  <c r="I59" i="51"/>
  <c r="G59" i="51"/>
  <c r="E59" i="51"/>
  <c r="C59" i="51"/>
  <c r="L59" i="51"/>
  <c r="J59" i="51"/>
  <c r="H59" i="51"/>
  <c r="F59" i="51"/>
  <c r="L43" i="51"/>
  <c r="J43" i="51"/>
  <c r="H43" i="51"/>
  <c r="F43" i="51"/>
  <c r="M43" i="51"/>
  <c r="K43" i="51"/>
  <c r="I43" i="51"/>
  <c r="G43" i="51"/>
  <c r="E43" i="51"/>
  <c r="C43" i="51"/>
  <c r="M56" i="51"/>
  <c r="M54" i="51"/>
  <c r="M44" i="51"/>
  <c r="K44" i="51"/>
  <c r="I44" i="51"/>
  <c r="G44" i="51"/>
  <c r="E44" i="51"/>
  <c r="C44" i="51"/>
  <c r="L44" i="51"/>
  <c r="J44" i="51"/>
  <c r="H44" i="51"/>
  <c r="F44" i="51"/>
  <c r="M40" i="51"/>
  <c r="K40" i="51"/>
  <c r="I40" i="51"/>
  <c r="G40" i="51"/>
  <c r="E40" i="51"/>
  <c r="C40" i="51"/>
  <c r="L40" i="51"/>
  <c r="J40" i="51"/>
  <c r="H40" i="51"/>
  <c r="F40" i="51"/>
  <c r="K34" i="51"/>
  <c r="K32" i="51"/>
  <c r="M65" i="51"/>
  <c r="K65" i="51"/>
  <c r="I65" i="51"/>
  <c r="G65" i="51"/>
  <c r="E65" i="51"/>
  <c r="C65" i="51"/>
  <c r="L65" i="51"/>
  <c r="J65" i="51"/>
  <c r="H65" i="51"/>
  <c r="F65" i="51"/>
  <c r="M61" i="51"/>
  <c r="K61" i="51"/>
  <c r="I61" i="51"/>
  <c r="G61" i="51"/>
  <c r="E61" i="51"/>
  <c r="C61" i="51"/>
  <c r="L61" i="51"/>
  <c r="J61" i="51"/>
  <c r="H61" i="51"/>
  <c r="F61" i="51"/>
  <c r="L41" i="51"/>
  <c r="J41" i="51"/>
  <c r="H41" i="51"/>
  <c r="F41" i="51"/>
  <c r="M41" i="51"/>
  <c r="K41" i="51"/>
  <c r="I41" i="51"/>
  <c r="G41" i="51"/>
  <c r="E41" i="51"/>
  <c r="C41" i="51"/>
  <c r="M46" i="51"/>
  <c r="K46" i="51"/>
  <c r="L46" i="51"/>
  <c r="I46" i="51"/>
  <c r="G46" i="51"/>
  <c r="E46" i="51"/>
  <c r="C46" i="51"/>
  <c r="J46" i="51"/>
  <c r="H46" i="51"/>
  <c r="F46" i="51"/>
  <c r="M42" i="51"/>
  <c r="K42" i="51"/>
  <c r="I42" i="51"/>
  <c r="G42" i="51"/>
  <c r="E42" i="51"/>
  <c r="C42" i="51"/>
  <c r="L42" i="51"/>
  <c r="J42" i="51"/>
  <c r="H42" i="51"/>
  <c r="F42" i="51"/>
  <c r="M34" i="51"/>
  <c r="M32" i="51"/>
  <c r="L64" i="50"/>
  <c r="J64" i="50"/>
  <c r="H64" i="50"/>
  <c r="F64" i="50"/>
  <c r="M64" i="50"/>
  <c r="I64" i="50"/>
  <c r="E64" i="50"/>
  <c r="K64" i="50"/>
  <c r="G64" i="50"/>
  <c r="C64" i="50"/>
  <c r="F67" i="50"/>
  <c r="F63" i="50"/>
  <c r="J67" i="50"/>
  <c r="J63" i="50"/>
  <c r="F66" i="50"/>
  <c r="J66" i="50"/>
  <c r="M41" i="50"/>
  <c r="K41" i="50"/>
  <c r="I41" i="50"/>
  <c r="G41" i="50"/>
  <c r="E41" i="50"/>
  <c r="C41" i="50"/>
  <c r="L41" i="50"/>
  <c r="H41" i="50"/>
  <c r="J41" i="50"/>
  <c r="F41" i="50"/>
  <c r="M33" i="50"/>
  <c r="K33" i="50"/>
  <c r="I33" i="50"/>
  <c r="G33" i="50"/>
  <c r="E33" i="50"/>
  <c r="C33" i="50"/>
  <c r="L33" i="50"/>
  <c r="H33" i="50"/>
  <c r="J33" i="50"/>
  <c r="F33" i="50"/>
  <c r="L32" i="50"/>
  <c r="J32" i="50"/>
  <c r="H32" i="50"/>
  <c r="F32" i="50"/>
  <c r="K32" i="50"/>
  <c r="G32" i="50"/>
  <c r="C32" i="50"/>
  <c r="M32" i="50"/>
  <c r="I32" i="50"/>
  <c r="E32" i="50"/>
  <c r="L36" i="50"/>
  <c r="J36" i="50"/>
  <c r="H36" i="50"/>
  <c r="F36" i="50"/>
  <c r="K36" i="50"/>
  <c r="G36" i="50"/>
  <c r="C36" i="50"/>
  <c r="M36" i="50"/>
  <c r="I36" i="50"/>
  <c r="E36" i="50"/>
  <c r="K39" i="50"/>
  <c r="L40" i="50"/>
  <c r="J40" i="50"/>
  <c r="H40" i="50"/>
  <c r="F40" i="50"/>
  <c r="K40" i="50"/>
  <c r="G40" i="50"/>
  <c r="C40" i="50"/>
  <c r="M40" i="50"/>
  <c r="I40" i="50"/>
  <c r="E40" i="50"/>
  <c r="L44" i="50"/>
  <c r="J44" i="50"/>
  <c r="H44" i="50"/>
  <c r="F44" i="50"/>
  <c r="K44" i="50"/>
  <c r="G44" i="50"/>
  <c r="C44" i="50"/>
  <c r="M44" i="50"/>
  <c r="I44" i="50"/>
  <c r="E44" i="50"/>
  <c r="L62" i="50"/>
  <c r="J62" i="50"/>
  <c r="H62" i="50"/>
  <c r="F62" i="50"/>
  <c r="K62" i="50"/>
  <c r="G62" i="50"/>
  <c r="C62" i="50"/>
  <c r="M62" i="50"/>
  <c r="I62" i="50"/>
  <c r="E62" i="50"/>
  <c r="J60" i="50"/>
  <c r="F60" i="50"/>
  <c r="J56" i="50"/>
  <c r="F56" i="50"/>
  <c r="F65" i="50"/>
  <c r="F61" i="50"/>
  <c r="J59" i="50"/>
  <c r="J57" i="50"/>
  <c r="J55" i="50"/>
  <c r="J53" i="50"/>
  <c r="M60" i="50"/>
  <c r="M58" i="50"/>
  <c r="M56" i="50"/>
  <c r="M54" i="50"/>
  <c r="M66" i="50"/>
  <c r="H65" i="50"/>
  <c r="M65" i="50"/>
  <c r="H61" i="50"/>
  <c r="M61" i="50"/>
  <c r="H66" i="50"/>
  <c r="L66" i="50"/>
  <c r="H59" i="50"/>
  <c r="M59" i="50"/>
  <c r="L57" i="50"/>
  <c r="L56" i="50"/>
  <c r="M55" i="50"/>
  <c r="M45" i="50"/>
  <c r="K45" i="50"/>
  <c r="I45" i="50"/>
  <c r="G45" i="50"/>
  <c r="E45" i="50"/>
  <c r="C45" i="50"/>
  <c r="L45" i="50"/>
  <c r="J45" i="50"/>
  <c r="H45" i="50"/>
  <c r="F45" i="50"/>
  <c r="M37" i="50"/>
  <c r="K37" i="50"/>
  <c r="I37" i="50"/>
  <c r="G37" i="50"/>
  <c r="E37" i="50"/>
  <c r="C37" i="50"/>
  <c r="L37" i="50"/>
  <c r="H37" i="50"/>
  <c r="J37" i="50"/>
  <c r="F37" i="50"/>
  <c r="M43" i="50"/>
  <c r="K43" i="50"/>
  <c r="I43" i="50"/>
  <c r="G43" i="50"/>
  <c r="E43" i="50"/>
  <c r="C43" i="50"/>
  <c r="J43" i="50"/>
  <c r="F43" i="50"/>
  <c r="L43" i="50"/>
  <c r="H43" i="50"/>
  <c r="L34" i="50"/>
  <c r="J34" i="50"/>
  <c r="H34" i="50"/>
  <c r="F34" i="50"/>
  <c r="M34" i="50"/>
  <c r="I34" i="50"/>
  <c r="E34" i="50"/>
  <c r="K34" i="50"/>
  <c r="G34" i="50"/>
  <c r="C34" i="50"/>
  <c r="L38" i="50"/>
  <c r="J38" i="50"/>
  <c r="H38" i="50"/>
  <c r="F38" i="50"/>
  <c r="M38" i="50"/>
  <c r="I38" i="50"/>
  <c r="E38" i="50"/>
  <c r="K38" i="50"/>
  <c r="G38" i="50"/>
  <c r="C38" i="50"/>
  <c r="L42" i="50"/>
  <c r="J42" i="50"/>
  <c r="H42" i="50"/>
  <c r="F42" i="50"/>
  <c r="M42" i="50"/>
  <c r="I42" i="50"/>
  <c r="E42" i="50"/>
  <c r="K42" i="50"/>
  <c r="G42" i="50"/>
  <c r="C42" i="50"/>
  <c r="M46" i="50"/>
  <c r="K46" i="50"/>
  <c r="J46" i="50"/>
  <c r="H46" i="50"/>
  <c r="F46" i="50"/>
  <c r="L46" i="50"/>
  <c r="I46" i="50"/>
  <c r="G46" i="50"/>
  <c r="E46" i="50"/>
  <c r="C46" i="50"/>
  <c r="J64" i="49"/>
  <c r="H64" i="49"/>
  <c r="F64" i="49"/>
  <c r="I64" i="49"/>
  <c r="G64" i="49"/>
  <c r="E64" i="49"/>
  <c r="C64" i="49"/>
  <c r="I67" i="49"/>
  <c r="G67" i="49"/>
  <c r="E67" i="49"/>
  <c r="C67" i="49"/>
  <c r="J67" i="49"/>
  <c r="H67" i="49"/>
  <c r="F67" i="49"/>
  <c r="I63" i="49"/>
  <c r="G63" i="49"/>
  <c r="E63" i="49"/>
  <c r="C63" i="49"/>
  <c r="J63" i="49"/>
  <c r="H63" i="49"/>
  <c r="F63" i="49"/>
  <c r="L43" i="49"/>
  <c r="J43" i="49"/>
  <c r="H43" i="49"/>
  <c r="F43" i="49"/>
  <c r="K43" i="49"/>
  <c r="I43" i="49"/>
  <c r="G43" i="49"/>
  <c r="E43" i="49"/>
  <c r="C43" i="49"/>
  <c r="K44" i="49"/>
  <c r="I44" i="49"/>
  <c r="G44" i="49"/>
  <c r="E44" i="49"/>
  <c r="C44" i="49"/>
  <c r="L44" i="49"/>
  <c r="J44" i="49"/>
  <c r="H44" i="49"/>
  <c r="F44" i="49"/>
  <c r="K40" i="49"/>
  <c r="I40" i="49"/>
  <c r="G40" i="49"/>
  <c r="E40" i="49"/>
  <c r="C40" i="49"/>
  <c r="L40" i="49"/>
  <c r="J40" i="49"/>
  <c r="H40" i="49"/>
  <c r="F40" i="49"/>
  <c r="J53" i="49"/>
  <c r="K36" i="49"/>
  <c r="J62" i="49"/>
  <c r="H62" i="49"/>
  <c r="F62" i="49"/>
  <c r="I62" i="49"/>
  <c r="G62" i="49"/>
  <c r="E62" i="49"/>
  <c r="C62" i="49"/>
  <c r="I65" i="49"/>
  <c r="G65" i="49"/>
  <c r="E65" i="49"/>
  <c r="C65" i="49"/>
  <c r="J65" i="49"/>
  <c r="H65" i="49"/>
  <c r="F65" i="49"/>
  <c r="L41" i="49"/>
  <c r="J41" i="49"/>
  <c r="H41" i="49"/>
  <c r="F41" i="49"/>
  <c r="K41" i="49"/>
  <c r="I41" i="49"/>
  <c r="G41" i="49"/>
  <c r="E41" i="49"/>
  <c r="C41" i="49"/>
  <c r="K46" i="49"/>
  <c r="L46" i="49"/>
  <c r="I46" i="49"/>
  <c r="G46" i="49"/>
  <c r="E46" i="49"/>
  <c r="C46" i="49"/>
  <c r="J46" i="49"/>
  <c r="H46" i="49"/>
  <c r="F46" i="49"/>
  <c r="K42" i="49"/>
  <c r="I42" i="49"/>
  <c r="G42" i="49"/>
  <c r="E42" i="49"/>
  <c r="C42" i="49"/>
  <c r="L42" i="49"/>
  <c r="J42" i="49"/>
  <c r="H42" i="49"/>
  <c r="F42" i="49"/>
  <c r="K38" i="49"/>
  <c r="I38" i="49"/>
  <c r="G38" i="49"/>
  <c r="E38" i="49"/>
  <c r="C38" i="49"/>
  <c r="L38" i="49"/>
  <c r="J38" i="49"/>
  <c r="H38" i="49"/>
  <c r="F38" i="49"/>
  <c r="L42" i="48"/>
  <c r="J42" i="48"/>
  <c r="H42" i="48"/>
  <c r="F42" i="48"/>
  <c r="M42" i="48"/>
  <c r="I42" i="48"/>
  <c r="E42" i="48"/>
  <c r="K42" i="48"/>
  <c r="G42" i="48"/>
  <c r="C42" i="48"/>
  <c r="D43" i="48"/>
  <c r="M58" i="48"/>
  <c r="K58" i="48"/>
  <c r="I58" i="48"/>
  <c r="G58" i="48"/>
  <c r="E58" i="48"/>
  <c r="C58" i="48"/>
  <c r="L58" i="48"/>
  <c r="H58" i="48"/>
  <c r="J58" i="48"/>
  <c r="F58" i="48"/>
  <c r="M64" i="48"/>
  <c r="K64" i="48"/>
  <c r="I64" i="48"/>
  <c r="G64" i="48"/>
  <c r="E64" i="48"/>
  <c r="C64" i="48"/>
  <c r="J64" i="48"/>
  <c r="F64" i="48"/>
  <c r="L64" i="48"/>
  <c r="H64" i="48"/>
  <c r="L59" i="48"/>
  <c r="J59" i="48"/>
  <c r="H59" i="48"/>
  <c r="F59" i="48"/>
  <c r="M59" i="48"/>
  <c r="I59" i="48"/>
  <c r="E59" i="48"/>
  <c r="K59" i="48"/>
  <c r="G59" i="48"/>
  <c r="C59" i="48"/>
  <c r="L63" i="48"/>
  <c r="J63" i="48"/>
  <c r="H63" i="48"/>
  <c r="F63" i="48"/>
  <c r="M63" i="48"/>
  <c r="I63" i="48"/>
  <c r="E63" i="48"/>
  <c r="K63" i="48"/>
  <c r="G63" i="48"/>
  <c r="C63" i="48"/>
  <c r="M62" i="48"/>
  <c r="K62" i="48"/>
  <c r="I62" i="48"/>
  <c r="G62" i="48"/>
  <c r="E62" i="48"/>
  <c r="C62" i="48"/>
  <c r="L62" i="48"/>
  <c r="H62" i="48"/>
  <c r="J62" i="48"/>
  <c r="F62" i="48"/>
  <c r="L60" i="48"/>
  <c r="D57" i="48"/>
  <c r="K60" i="48"/>
  <c r="L61" i="48"/>
  <c r="J61" i="48"/>
  <c r="H61" i="48"/>
  <c r="F61" i="48"/>
  <c r="K61" i="48"/>
  <c r="G61" i="48"/>
  <c r="C61" i="48"/>
  <c r="M61" i="48"/>
  <c r="I61" i="48"/>
  <c r="E61" i="48"/>
  <c r="D65" i="48"/>
  <c r="M41" i="48"/>
  <c r="K41" i="48"/>
  <c r="I41" i="48"/>
  <c r="G41" i="48"/>
  <c r="E41" i="48"/>
  <c r="C41" i="48"/>
  <c r="L41" i="48"/>
  <c r="H41" i="48"/>
  <c r="J41" i="48"/>
  <c r="F41" i="48"/>
  <c r="L40" i="48"/>
  <c r="J40" i="48"/>
  <c r="H40" i="48"/>
  <c r="F40" i="48"/>
  <c r="K40" i="48"/>
  <c r="G40" i="48"/>
  <c r="C40" i="48"/>
  <c r="M40" i="48"/>
  <c r="I40" i="48"/>
  <c r="E40" i="48"/>
  <c r="M38" i="48"/>
  <c r="K38" i="48"/>
  <c r="I38" i="48"/>
  <c r="G38" i="48"/>
  <c r="E38" i="48"/>
  <c r="C38" i="48"/>
  <c r="D37" i="48"/>
  <c r="L38" i="48"/>
  <c r="J38" i="48"/>
  <c r="H38" i="48"/>
  <c r="F38" i="48"/>
  <c r="N22" i="47"/>
  <c r="N21" i="47"/>
  <c r="M36" i="49" l="1"/>
  <c r="M38" i="49"/>
  <c r="M42" i="49"/>
  <c r="M46" i="49"/>
  <c r="M41" i="49"/>
  <c r="M40" i="49"/>
  <c r="M44" i="49"/>
  <c r="M43" i="49"/>
  <c r="M37" i="49"/>
  <c r="M45" i="49"/>
  <c r="L52" i="49"/>
  <c r="K58" i="49"/>
  <c r="K56" i="49"/>
  <c r="K57" i="49"/>
  <c r="K59" i="49"/>
  <c r="K60" i="49"/>
  <c r="K54" i="49"/>
  <c r="K55" i="49"/>
  <c r="K61" i="49"/>
  <c r="K65" i="49"/>
  <c r="K62" i="49"/>
  <c r="K63" i="49"/>
  <c r="K67" i="49"/>
  <c r="K64" i="49"/>
  <c r="K66" i="49"/>
  <c r="K53" i="49"/>
  <c r="G53" i="49"/>
  <c r="C53" i="49"/>
  <c r="L53" i="49"/>
  <c r="F53" i="49"/>
  <c r="I53" i="49"/>
  <c r="E53" i="49"/>
  <c r="H53" i="49"/>
  <c r="D34" i="49"/>
  <c r="L35" i="49"/>
  <c r="H35" i="49"/>
  <c r="M35" i="49"/>
  <c r="I35" i="49"/>
  <c r="E35" i="49"/>
  <c r="J35" i="49"/>
  <c r="F35" i="49"/>
  <c r="K35" i="49"/>
  <c r="G35" i="49"/>
  <c r="C35" i="49"/>
  <c r="L37" i="48"/>
  <c r="J37" i="48"/>
  <c r="H37" i="48"/>
  <c r="F37" i="48"/>
  <c r="M37" i="48"/>
  <c r="K37" i="48"/>
  <c r="I37" i="48"/>
  <c r="G37" i="48"/>
  <c r="E37" i="48"/>
  <c r="C37" i="48"/>
  <c r="D36" i="48"/>
  <c r="L65" i="48"/>
  <c r="J65" i="48"/>
  <c r="H65" i="48"/>
  <c r="F65" i="48"/>
  <c r="K65" i="48"/>
  <c r="G65" i="48"/>
  <c r="C65" i="48"/>
  <c r="M65" i="48"/>
  <c r="I65" i="48"/>
  <c r="E65" i="48"/>
  <c r="D66" i="48"/>
  <c r="L57" i="48"/>
  <c r="J57" i="48"/>
  <c r="H57" i="48"/>
  <c r="F57" i="48"/>
  <c r="K57" i="48"/>
  <c r="G57" i="48"/>
  <c r="C57" i="48"/>
  <c r="M57" i="48"/>
  <c r="I57" i="48"/>
  <c r="E57" i="48"/>
  <c r="D56" i="48"/>
  <c r="M43" i="48"/>
  <c r="K43" i="48"/>
  <c r="I43" i="48"/>
  <c r="G43" i="48"/>
  <c r="E43" i="48"/>
  <c r="C43" i="48"/>
  <c r="J43" i="48"/>
  <c r="F43" i="48"/>
  <c r="L43" i="48"/>
  <c r="H43" i="48"/>
  <c r="D44" i="48"/>
  <c r="N20" i="47"/>
  <c r="N18" i="47"/>
  <c r="N17" i="47"/>
  <c r="N16" i="47"/>
  <c r="N15" i="47"/>
  <c r="N14" i="47"/>
  <c r="I31" i="47"/>
  <c r="H11" i="47"/>
  <c r="H12" i="47"/>
  <c r="D39" i="47"/>
  <c r="F9" i="47"/>
  <c r="F8" i="47"/>
  <c r="M52" i="49" l="1"/>
  <c r="L56" i="49"/>
  <c r="L58" i="49"/>
  <c r="L60" i="49"/>
  <c r="L54" i="49"/>
  <c r="L55" i="49"/>
  <c r="L57" i="49"/>
  <c r="L59" i="49"/>
  <c r="L61" i="49"/>
  <c r="L66" i="49"/>
  <c r="L64" i="49"/>
  <c r="L67" i="49"/>
  <c r="L63" i="49"/>
  <c r="L62" i="49"/>
  <c r="L65" i="49"/>
  <c r="C34" i="49"/>
  <c r="D33" i="49"/>
  <c r="L34" i="49"/>
  <c r="E34" i="49"/>
  <c r="H34" i="49"/>
  <c r="G34" i="49"/>
  <c r="I34" i="49"/>
  <c r="F34" i="49"/>
  <c r="J34" i="49"/>
  <c r="K34" i="49"/>
  <c r="M34" i="49"/>
  <c r="L44" i="48"/>
  <c r="J44" i="48"/>
  <c r="H44" i="48"/>
  <c r="F44" i="48"/>
  <c r="K44" i="48"/>
  <c r="G44" i="48"/>
  <c r="C44" i="48"/>
  <c r="M44" i="48"/>
  <c r="I44" i="48"/>
  <c r="E44" i="48"/>
  <c r="D45" i="48"/>
  <c r="M66" i="48"/>
  <c r="K66" i="48"/>
  <c r="I66" i="48"/>
  <c r="G66" i="48"/>
  <c r="E66" i="48"/>
  <c r="C66" i="48"/>
  <c r="L66" i="48"/>
  <c r="H66" i="48"/>
  <c r="J66" i="48"/>
  <c r="F66" i="48"/>
  <c r="D67" i="48"/>
  <c r="M56" i="48"/>
  <c r="K56" i="48"/>
  <c r="I56" i="48"/>
  <c r="G56" i="48"/>
  <c r="E56" i="48"/>
  <c r="C56" i="48"/>
  <c r="J56" i="48"/>
  <c r="F56" i="48"/>
  <c r="L56" i="48"/>
  <c r="H56" i="48"/>
  <c r="D55" i="48"/>
  <c r="M36" i="48"/>
  <c r="K36" i="48"/>
  <c r="I36" i="48"/>
  <c r="G36" i="48"/>
  <c r="E36" i="48"/>
  <c r="C36" i="48"/>
  <c r="D35" i="48"/>
  <c r="L36" i="48"/>
  <c r="J36" i="48"/>
  <c r="H36" i="48"/>
  <c r="F36" i="48"/>
  <c r="D40" i="47"/>
  <c r="I40" i="47" s="1"/>
  <c r="D41" i="47"/>
  <c r="D42" i="47" s="1"/>
  <c r="D43" i="47" s="1"/>
  <c r="D44" i="47" s="1"/>
  <c r="D45" i="47" s="1"/>
  <c r="D46" i="47" s="1"/>
  <c r="D38" i="47"/>
  <c r="D37" i="47" s="1"/>
  <c r="D36" i="47" s="1"/>
  <c r="D35" i="47" s="1"/>
  <c r="D34" i="47" s="1"/>
  <c r="D33" i="47" s="1"/>
  <c r="D32" i="47" s="1"/>
  <c r="H31" i="47"/>
  <c r="G31" i="47" s="1"/>
  <c r="F31" i="47" s="1"/>
  <c r="E31" i="47" s="1"/>
  <c r="J31" i="47"/>
  <c r="K31" i="47" s="1"/>
  <c r="L31" i="47" s="1"/>
  <c r="M31" i="47" s="1"/>
  <c r="I39" i="47"/>
  <c r="F16" i="47"/>
  <c r="C41" i="47"/>
  <c r="C39" i="47"/>
  <c r="C40" i="47"/>
  <c r="I38" i="47"/>
  <c r="I60" i="47"/>
  <c r="M59" i="49" l="1"/>
  <c r="M55" i="49"/>
  <c r="M57" i="49"/>
  <c r="M61" i="49"/>
  <c r="M66" i="49"/>
  <c r="M58" i="49"/>
  <c r="M54" i="49"/>
  <c r="M64" i="49"/>
  <c r="M67" i="49"/>
  <c r="M63" i="49"/>
  <c r="M60" i="49"/>
  <c r="M56" i="49"/>
  <c r="M62" i="49"/>
  <c r="M65" i="49"/>
  <c r="M53" i="49"/>
  <c r="L33" i="49"/>
  <c r="D32" i="49"/>
  <c r="E33" i="49"/>
  <c r="M33" i="49"/>
  <c r="I33" i="49"/>
  <c r="F33" i="49"/>
  <c r="C33" i="49"/>
  <c r="H33" i="49"/>
  <c r="K33" i="49"/>
  <c r="G33" i="49"/>
  <c r="J33" i="49"/>
  <c r="L35" i="48"/>
  <c r="J35" i="48"/>
  <c r="H35" i="48"/>
  <c r="F35" i="48"/>
  <c r="M35" i="48"/>
  <c r="K35" i="48"/>
  <c r="I35" i="48"/>
  <c r="G35" i="48"/>
  <c r="E35" i="48"/>
  <c r="C35" i="48"/>
  <c r="D34" i="48"/>
  <c r="L67" i="48"/>
  <c r="J67" i="48"/>
  <c r="H67" i="48"/>
  <c r="F67" i="48"/>
  <c r="M67" i="48"/>
  <c r="I67" i="48"/>
  <c r="E67" i="48"/>
  <c r="K67" i="48"/>
  <c r="G67" i="48"/>
  <c r="C67" i="48"/>
  <c r="L55" i="48"/>
  <c r="J55" i="48"/>
  <c r="H55" i="48"/>
  <c r="F55" i="48"/>
  <c r="M55" i="48"/>
  <c r="I55" i="48"/>
  <c r="E55" i="48"/>
  <c r="K55" i="48"/>
  <c r="G55" i="48"/>
  <c r="C55" i="48"/>
  <c r="D54" i="48"/>
  <c r="M45" i="48"/>
  <c r="K45" i="48"/>
  <c r="I45" i="48"/>
  <c r="G45" i="48"/>
  <c r="E45" i="48"/>
  <c r="C45" i="48"/>
  <c r="L45" i="48"/>
  <c r="J45" i="48"/>
  <c r="H45" i="48"/>
  <c r="F45" i="48"/>
  <c r="D46" i="48"/>
  <c r="H41" i="47"/>
  <c r="I41" i="47"/>
  <c r="H60" i="47"/>
  <c r="K60" i="47"/>
  <c r="J38" i="47"/>
  <c r="J39" i="47"/>
  <c r="H40" i="47"/>
  <c r="J40" i="47"/>
  <c r="H39" i="47"/>
  <c r="J41" i="47"/>
  <c r="H38" i="47"/>
  <c r="J60" i="47"/>
  <c r="I42" i="47"/>
  <c r="I61" i="47"/>
  <c r="C60" i="47"/>
  <c r="I37" i="47"/>
  <c r="C38" i="47"/>
  <c r="I59" i="47"/>
  <c r="L32" i="49" l="1"/>
  <c r="C32" i="49"/>
  <c r="I32" i="49"/>
  <c r="F32" i="49"/>
  <c r="J32" i="49"/>
  <c r="E32" i="49"/>
  <c r="H32" i="49"/>
  <c r="G32" i="49"/>
  <c r="K32" i="49"/>
  <c r="M32" i="49"/>
  <c r="M54" i="48"/>
  <c r="K54" i="48"/>
  <c r="I54" i="48"/>
  <c r="G54" i="48"/>
  <c r="E54" i="48"/>
  <c r="C54" i="48"/>
  <c r="L54" i="48"/>
  <c r="H54" i="48"/>
  <c r="J54" i="48"/>
  <c r="F54" i="48"/>
  <c r="D53" i="48"/>
  <c r="L46" i="48"/>
  <c r="J46" i="48"/>
  <c r="H46" i="48"/>
  <c r="F46" i="48"/>
  <c r="M46" i="48"/>
  <c r="K46" i="48"/>
  <c r="I46" i="48"/>
  <c r="G46" i="48"/>
  <c r="E46" i="48"/>
  <c r="C46" i="48"/>
  <c r="M34" i="48"/>
  <c r="K34" i="48"/>
  <c r="I34" i="48"/>
  <c r="G34" i="48"/>
  <c r="E34" i="48"/>
  <c r="C34" i="48"/>
  <c r="D33" i="48"/>
  <c r="L34" i="48"/>
  <c r="J34" i="48"/>
  <c r="H34" i="48"/>
  <c r="F34" i="48"/>
  <c r="J42" i="47"/>
  <c r="H42" i="47"/>
  <c r="J59" i="47"/>
  <c r="H37" i="47"/>
  <c r="K59" i="47"/>
  <c r="H59" i="47"/>
  <c r="J61" i="47"/>
  <c r="J37" i="47"/>
  <c r="K61" i="47"/>
  <c r="H61" i="47"/>
  <c r="K42" i="47"/>
  <c r="K38" i="47"/>
  <c r="K41" i="47"/>
  <c r="K37" i="47"/>
  <c r="K40" i="47"/>
  <c r="K39" i="47"/>
  <c r="L61" i="47"/>
  <c r="L59" i="47"/>
  <c r="L60" i="47"/>
  <c r="G42" i="47"/>
  <c r="G38" i="47"/>
  <c r="G41" i="47"/>
  <c r="G37" i="47"/>
  <c r="G40" i="47"/>
  <c r="G39" i="47"/>
  <c r="G60" i="47"/>
  <c r="G61" i="47"/>
  <c r="G59" i="47"/>
  <c r="C42" i="47"/>
  <c r="L58" i="47"/>
  <c r="C59" i="47"/>
  <c r="C37" i="47"/>
  <c r="L62" i="47"/>
  <c r="C61" i="47"/>
  <c r="L33" i="48" l="1"/>
  <c r="J33" i="48"/>
  <c r="H33" i="48"/>
  <c r="F33" i="48"/>
  <c r="M33" i="48"/>
  <c r="K33" i="48"/>
  <c r="I33" i="48"/>
  <c r="G33" i="48"/>
  <c r="E33" i="48"/>
  <c r="C33" i="48"/>
  <c r="D32" i="48"/>
  <c r="L53" i="48"/>
  <c r="J53" i="48"/>
  <c r="H53" i="48"/>
  <c r="F53" i="48"/>
  <c r="K53" i="48"/>
  <c r="G53" i="48"/>
  <c r="C53" i="48"/>
  <c r="M53" i="48"/>
  <c r="I53" i="48"/>
  <c r="E53" i="48"/>
  <c r="G62" i="47"/>
  <c r="I43" i="47"/>
  <c r="H43" i="47"/>
  <c r="J43" i="47"/>
  <c r="I62" i="47"/>
  <c r="K62" i="47"/>
  <c r="H62" i="47"/>
  <c r="J62" i="47"/>
  <c r="I36" i="47"/>
  <c r="H36" i="47"/>
  <c r="J36" i="47"/>
  <c r="I58" i="47"/>
  <c r="H58" i="47"/>
  <c r="K58" i="47"/>
  <c r="J58" i="47"/>
  <c r="G58" i="47"/>
  <c r="G43" i="47"/>
  <c r="G36" i="47"/>
  <c r="K43" i="47"/>
  <c r="K36" i="47"/>
  <c r="F41" i="47"/>
  <c r="F36" i="47"/>
  <c r="F39" i="47"/>
  <c r="F40" i="47"/>
  <c r="F37" i="47"/>
  <c r="F43" i="47"/>
  <c r="F38" i="47"/>
  <c r="F42" i="47"/>
  <c r="M62" i="47"/>
  <c r="M60" i="47"/>
  <c r="M58" i="47"/>
  <c r="M61" i="47"/>
  <c r="M59" i="47"/>
  <c r="L43" i="47"/>
  <c r="L39" i="47"/>
  <c r="L42" i="47"/>
  <c r="L38" i="47"/>
  <c r="L41" i="47"/>
  <c r="L37" i="47"/>
  <c r="L40" i="47"/>
  <c r="L36" i="47"/>
  <c r="F61" i="47"/>
  <c r="F62" i="47"/>
  <c r="F60" i="47"/>
  <c r="F58" i="47"/>
  <c r="F59" i="47"/>
  <c r="L44" i="47"/>
  <c r="C43" i="47"/>
  <c r="C62" i="47"/>
  <c r="C36" i="47"/>
  <c r="F57" i="47"/>
  <c r="C58" i="47"/>
  <c r="M32" i="48" l="1"/>
  <c r="K32" i="48"/>
  <c r="I32" i="48"/>
  <c r="G32" i="48"/>
  <c r="E32" i="48"/>
  <c r="C32" i="48"/>
  <c r="L32" i="48"/>
  <c r="J32" i="48"/>
  <c r="H32" i="48"/>
  <c r="F32" i="48"/>
  <c r="M57" i="47"/>
  <c r="I57" i="47"/>
  <c r="H57" i="47"/>
  <c r="K57" i="47"/>
  <c r="J57" i="47"/>
  <c r="L57" i="47"/>
  <c r="G57" i="47"/>
  <c r="I35" i="47"/>
  <c r="H35" i="47"/>
  <c r="J35" i="47"/>
  <c r="K35" i="47"/>
  <c r="G35" i="47"/>
  <c r="I63" i="47"/>
  <c r="H63" i="47"/>
  <c r="K63" i="47"/>
  <c r="J63" i="47"/>
  <c r="G63" i="47"/>
  <c r="L63" i="47"/>
  <c r="I44" i="47"/>
  <c r="H44" i="47"/>
  <c r="J44" i="47"/>
  <c r="K44" i="47"/>
  <c r="G44" i="47"/>
  <c r="F63" i="47"/>
  <c r="L35" i="47"/>
  <c r="M63" i="47"/>
  <c r="F35" i="47"/>
  <c r="F44" i="47"/>
  <c r="E42" i="47"/>
  <c r="E43" i="47"/>
  <c r="E35" i="47"/>
  <c r="E44" i="47"/>
  <c r="E38" i="47"/>
  <c r="E41" i="47"/>
  <c r="E37" i="47"/>
  <c r="E36" i="47"/>
  <c r="E39" i="47"/>
  <c r="E40" i="47"/>
  <c r="E63" i="47"/>
  <c r="E59" i="47"/>
  <c r="E62" i="47"/>
  <c r="E60" i="47"/>
  <c r="E58" i="47"/>
  <c r="E61" i="47"/>
  <c r="E57" i="47"/>
  <c r="M44" i="47"/>
  <c r="M40" i="47"/>
  <c r="M36" i="47"/>
  <c r="M43" i="47"/>
  <c r="M39" i="47"/>
  <c r="M35" i="47"/>
  <c r="M42" i="47"/>
  <c r="M38" i="47"/>
  <c r="M41" i="47"/>
  <c r="M37" i="47"/>
  <c r="C44" i="47"/>
  <c r="C57" i="47"/>
  <c r="M34" i="47"/>
  <c r="C35" i="47"/>
  <c r="C63" i="47"/>
  <c r="I64" i="47" l="1"/>
  <c r="J64" i="47"/>
  <c r="H64" i="47"/>
  <c r="K64" i="47"/>
  <c r="L64" i="47"/>
  <c r="G64" i="47"/>
  <c r="M64" i="47"/>
  <c r="F64" i="47"/>
  <c r="I34" i="47"/>
  <c r="H34" i="47"/>
  <c r="J34" i="47"/>
  <c r="K34" i="47"/>
  <c r="G34" i="47"/>
  <c r="F34" i="47"/>
  <c r="L34" i="47"/>
  <c r="I56" i="47"/>
  <c r="H56" i="47"/>
  <c r="J56" i="47"/>
  <c r="K56" i="47"/>
  <c r="L56" i="47"/>
  <c r="G56" i="47"/>
  <c r="M56" i="47"/>
  <c r="F56" i="47"/>
  <c r="I45" i="47"/>
  <c r="J45" i="47"/>
  <c r="H45" i="47"/>
  <c r="K45" i="47"/>
  <c r="G45" i="47"/>
  <c r="L45" i="47"/>
  <c r="F45" i="47"/>
  <c r="M45" i="47"/>
  <c r="E34" i="47"/>
  <c r="E56" i="47"/>
  <c r="E64" i="47"/>
  <c r="E45" i="47"/>
  <c r="C45" i="47"/>
  <c r="C64" i="47"/>
  <c r="C34" i="47"/>
  <c r="C56" i="47"/>
  <c r="I55" i="47" l="1"/>
  <c r="H55" i="47"/>
  <c r="K55" i="47"/>
  <c r="J55" i="47"/>
  <c r="G55" i="47"/>
  <c r="L55" i="47"/>
  <c r="M55" i="47"/>
  <c r="F55" i="47"/>
  <c r="E55" i="47"/>
  <c r="I33" i="47"/>
  <c r="H33" i="47"/>
  <c r="J33" i="47"/>
  <c r="K33" i="47"/>
  <c r="G33" i="47"/>
  <c r="F33" i="47"/>
  <c r="L33" i="47"/>
  <c r="M33" i="47"/>
  <c r="E33" i="47"/>
  <c r="I65" i="47"/>
  <c r="H65" i="47"/>
  <c r="K65" i="47"/>
  <c r="J65" i="47"/>
  <c r="L65" i="47"/>
  <c r="G65" i="47"/>
  <c r="M65" i="47"/>
  <c r="F65" i="47"/>
  <c r="E65" i="47"/>
  <c r="I46" i="47"/>
  <c r="H46" i="47"/>
  <c r="J46" i="47"/>
  <c r="K46" i="47"/>
  <c r="G46" i="47"/>
  <c r="F46" i="47"/>
  <c r="L46" i="47"/>
  <c r="E46" i="47"/>
  <c r="M46" i="47"/>
  <c r="C46" i="47"/>
  <c r="C55" i="47"/>
  <c r="C33" i="47"/>
  <c r="C65" i="47"/>
  <c r="I54" i="47" l="1"/>
  <c r="K54" i="47"/>
  <c r="H54" i="47"/>
  <c r="J54" i="47"/>
  <c r="L54" i="47"/>
  <c r="G54" i="47"/>
  <c r="M54" i="47"/>
  <c r="F54" i="47"/>
  <c r="E54" i="47"/>
  <c r="I66" i="47"/>
  <c r="H66" i="47"/>
  <c r="K66" i="47"/>
  <c r="J66" i="47"/>
  <c r="G66" i="47"/>
  <c r="L66" i="47"/>
  <c r="M66" i="47"/>
  <c r="F66" i="47"/>
  <c r="E66" i="47"/>
  <c r="E32" i="47"/>
  <c r="I32" i="47"/>
  <c r="H32" i="47"/>
  <c r="J32" i="47"/>
  <c r="K32" i="47"/>
  <c r="G32" i="47"/>
  <c r="F32" i="47"/>
  <c r="L32" i="47"/>
  <c r="M32" i="47"/>
  <c r="C32" i="47"/>
  <c r="C66" i="47"/>
  <c r="C54" i="47"/>
  <c r="H53" i="47" l="1"/>
  <c r="F53" i="47"/>
  <c r="I53" i="47"/>
  <c r="K53" i="47"/>
  <c r="J53" i="47"/>
  <c r="L53" i="47"/>
  <c r="G53" i="47"/>
  <c r="M53" i="47"/>
  <c r="E53" i="47"/>
  <c r="I67" i="47"/>
  <c r="H67" i="47"/>
  <c r="K67" i="47"/>
  <c r="J67" i="47"/>
  <c r="G67" i="47"/>
  <c r="L67" i="47"/>
  <c r="M67" i="47"/>
  <c r="F67" i="47"/>
  <c r="E67" i="47"/>
  <c r="C53" i="47"/>
  <c r="C67" i="47"/>
</calcChain>
</file>

<file path=xl/sharedStrings.xml><?xml version="1.0" encoding="utf-8"?>
<sst xmlns="http://schemas.openxmlformats.org/spreadsheetml/2006/main" count="345" uniqueCount="58">
  <si>
    <t>per acre</t>
  </si>
  <si>
    <t>crop share</t>
  </si>
  <si>
    <t>Developed by Michael Salassi and Michael Deliberto</t>
  </si>
  <si>
    <t>Rice Yield (lbs/acre)</t>
  </si>
  <si>
    <t>($/cwt.)</t>
  </si>
  <si>
    <t>Rice Share Rent =</t>
  </si>
  <si>
    <t>Rice Cash Rent =</t>
  </si>
  <si>
    <t>Expected Rice Price =</t>
  </si>
  <si>
    <t>Expected Rice Yield =</t>
  </si>
  <si>
    <t>$/cwt.</t>
  </si>
  <si>
    <t>lbs./acre</t>
  </si>
  <si>
    <t>per barrel</t>
  </si>
  <si>
    <t>barrels/acre</t>
  </si>
  <si>
    <t>(dry yield basis)</t>
  </si>
  <si>
    <t>Custom</t>
  </si>
  <si>
    <t>Fertilizer</t>
  </si>
  <si>
    <t>Herbicides</t>
  </si>
  <si>
    <t>Seed</t>
  </si>
  <si>
    <t>Labor</t>
  </si>
  <si>
    <t>Fuel &amp; Repairs</t>
  </si>
  <si>
    <t>Irrigation Pumping</t>
  </si>
  <si>
    <t>Other Variable Costs</t>
  </si>
  <si>
    <t>Rice Drying Charge</t>
  </si>
  <si>
    <t>Rice Hauling Charge</t>
  </si>
  <si>
    <t>per planted acre</t>
  </si>
  <si>
    <t>only under crop share arrangements; no payment share under cash leases)</t>
  </si>
  <si>
    <t>Cell values in blue for price, yield, costs, and other factors can be changed by the user.</t>
  </si>
  <si>
    <t>Positive net return values are highlighted in yellow.</t>
  </si>
  <si>
    <t>per cwt.</t>
  </si>
  <si>
    <t>($/bbl)</t>
  </si>
  <si>
    <t>Rice Market Price</t>
  </si>
  <si>
    <t>Department of Agricultural Economics and Agribusiness, LSU Agricultural Center</t>
  </si>
  <si>
    <t>Landlord</t>
  </si>
  <si>
    <t>Grower</t>
  </si>
  <si>
    <t>Percent of Costs Paid By:</t>
  </si>
  <si>
    <t>Land Tract Name/Number =</t>
  </si>
  <si>
    <t>Rice Land Tract No. 1</t>
  </si>
  <si>
    <t>(Assumption that any govt. program payments are shared with landlord</t>
  </si>
  <si>
    <t>per planted rice acre</t>
  </si>
  <si>
    <t>Rice Farm Program Payment =</t>
  </si>
  <si>
    <t>Values in the table represent net returns above specified costs per planted rice acre.</t>
  </si>
  <si>
    <t>Estimation of Rice Grower and Landlord Net Returns Above Specified Costs per Planted Rice Acre</t>
  </si>
  <si>
    <t>Estimated Grower Net Returns Above Specified Costs Per Planted Rice Acre</t>
  </si>
  <si>
    <t>Estimated Landlord Net Returns Above Specified Costs Per Planted Rice Acre</t>
  </si>
  <si>
    <t>Fungicides, Insecticides</t>
  </si>
  <si>
    <t>To enter alternate charges for drying and/or hauling, enter zero values</t>
  </si>
  <si>
    <t>in the cells above and enter a cost per acre in the cost table to the right</t>
  </si>
  <si>
    <t>Fixed Costs</t>
  </si>
  <si>
    <t>Overhead Costs</t>
  </si>
  <si>
    <t>Other Costs</t>
  </si>
  <si>
    <t>Total Specified Costs</t>
  </si>
  <si>
    <t>and the landlord for their proportionate crop shares.</t>
  </si>
  <si>
    <t>Drying and hauling rates entered below will be charged to the grower</t>
  </si>
  <si>
    <t>Costs Per Planted Acre</t>
  </si>
  <si>
    <t>Projected Rice Production</t>
  </si>
  <si>
    <t>Proportionate total specified costs =&gt;</t>
  </si>
  <si>
    <t>11/27/2013</t>
  </si>
  <si>
    <t>Land Tract name or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</si>
</sst>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rgb="FF0000CC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1" fillId="2" borderId="0" xfId="0" applyNumberFormat="1" applyFont="1" applyFill="1" applyBorder="1"/>
    <xf numFmtId="166" fontId="1" fillId="2" borderId="0" xfId="0" applyNumberFormat="1" applyFont="1" applyFill="1" applyBorder="1"/>
    <xf numFmtId="0" fontId="11" fillId="2" borderId="0" xfId="0" quotePrefix="1" applyFont="1" applyFill="1" applyBorder="1" applyAlignment="1">
      <alignment horizontal="right"/>
    </xf>
    <xf numFmtId="165" fontId="3" fillId="2" borderId="9" xfId="0" applyNumberFormat="1" applyFont="1" applyFill="1" applyBorder="1"/>
    <xf numFmtId="0" fontId="11" fillId="2" borderId="0" xfId="0" quotePrefix="1" applyFont="1" applyFill="1" applyBorder="1" applyAlignment="1">
      <alignment horizontal="left"/>
    </xf>
    <xf numFmtId="0" fontId="10" fillId="2" borderId="0" xfId="0" applyFont="1" applyFill="1" applyBorder="1"/>
    <xf numFmtId="0" fontId="12" fillId="0" borderId="0" xfId="0" applyFont="1"/>
    <xf numFmtId="164" fontId="7" fillId="2" borderId="4" xfId="0" applyNumberFormat="1" applyFont="1" applyFill="1" applyBorder="1"/>
    <xf numFmtId="0" fontId="13" fillId="2" borderId="4" xfId="0" applyFont="1" applyFill="1" applyBorder="1" applyAlignment="1">
      <alignment horizontal="right"/>
    </xf>
    <xf numFmtId="0" fontId="2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1" fillId="0" borderId="1" xfId="0" applyNumberFormat="1" applyFont="1" applyFill="1" applyBorder="1"/>
    <xf numFmtId="165" fontId="1" fillId="0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5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0" fontId="10" fillId="2" borderId="10" xfId="0" applyFont="1" applyFill="1" applyBorder="1"/>
    <xf numFmtId="0" fontId="1" fillId="2" borderId="10" xfId="0" applyFont="1" applyFill="1" applyBorder="1"/>
    <xf numFmtId="2" fontId="1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10" xfId="0" applyNumberFormat="1" applyFont="1" applyFill="1" applyBorder="1"/>
    <xf numFmtId="165" fontId="1" fillId="0" borderId="11" xfId="0" applyNumberFormat="1" applyFont="1" applyFill="1" applyBorder="1"/>
    <xf numFmtId="164" fontId="9" fillId="2" borderId="12" xfId="0" applyNumberFormat="1" applyFont="1" applyFill="1" applyBorder="1"/>
    <xf numFmtId="3" fontId="9" fillId="2" borderId="13" xfId="0" applyNumberFormat="1" applyFont="1" applyFill="1" applyBorder="1"/>
    <xf numFmtId="0" fontId="14" fillId="2" borderId="0" xfId="0" applyFont="1" applyFill="1" applyBorder="1" applyAlignment="1">
      <alignment horizontal="right"/>
    </xf>
    <xf numFmtId="0" fontId="2" fillId="2" borderId="14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4" fillId="2" borderId="19" xfId="0" applyFont="1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4" fillId="2" borderId="9" xfId="0" applyFont="1" applyFill="1" applyBorder="1" applyAlignment="1">
      <alignment horizontal="right"/>
    </xf>
    <xf numFmtId="9" fontId="3" fillId="2" borderId="14" xfId="0" applyNumberFormat="1" applyFont="1" applyFill="1" applyBorder="1" applyAlignment="1">
      <alignment horizontal="center"/>
    </xf>
    <xf numFmtId="9" fontId="3" fillId="2" borderId="17" xfId="0" applyNumberFormat="1" applyFont="1" applyFill="1" applyBorder="1" applyAlignment="1">
      <alignment horizontal="center"/>
    </xf>
    <xf numFmtId="9" fontId="3" fillId="2" borderId="19" xfId="0" applyNumberFormat="1" applyFont="1" applyFill="1" applyBorder="1" applyAlignment="1">
      <alignment horizontal="center"/>
    </xf>
    <xf numFmtId="9" fontId="1" fillId="2" borderId="15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4" fillId="2" borderId="9" xfId="0" applyFont="1" applyFill="1" applyBorder="1" applyAlignment="1">
      <alignment horizontal="right"/>
    </xf>
    <xf numFmtId="164" fontId="2" fillId="2" borderId="20" xfId="0" applyNumberFormat="1" applyFont="1" applyFill="1" applyBorder="1" applyAlignment="1">
      <alignment horizontal="right"/>
    </xf>
    <xf numFmtId="0" fontId="1" fillId="2" borderId="14" xfId="0" applyFont="1" applyFill="1" applyBorder="1"/>
    <xf numFmtId="164" fontId="2" fillId="2" borderId="1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/>
    <xf numFmtId="0" fontId="15" fillId="2" borderId="10" xfId="0" quotePrefix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784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051488"/>
          <a:ext cx="1244600" cy="63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tabSelected="1" zoomScale="75" zoomScaleNormal="75" workbookViewId="0">
      <selection activeCell="E22" sqref="E2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26</v>
      </c>
      <c r="D2" s="2"/>
      <c r="F2" s="2"/>
      <c r="G2" s="2"/>
      <c r="I2" s="2"/>
      <c r="J2" s="2"/>
      <c r="L2" s="3"/>
      <c r="O2" s="4" t="s">
        <v>56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40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27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41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35</v>
      </c>
      <c r="F7" s="46" t="s">
        <v>36</v>
      </c>
      <c r="G7" s="5"/>
      <c r="H7" s="5"/>
      <c r="I7" s="45"/>
      <c r="J7" s="81"/>
      <c r="K7" s="66"/>
      <c r="L7" s="82" t="s">
        <v>54</v>
      </c>
      <c r="M7" s="65" t="s">
        <v>34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5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6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53</v>
      </c>
      <c r="M10" s="68" t="s">
        <v>32</v>
      </c>
      <c r="N10" s="71" t="s">
        <v>33</v>
      </c>
      <c r="O10" s="70"/>
      <c r="Q10" s="25"/>
    </row>
    <row r="11" spans="1:37" x14ac:dyDescent="0.3">
      <c r="A11" s="23"/>
      <c r="C11" s="18"/>
      <c r="D11" s="5"/>
      <c r="E11" s="7" t="s">
        <v>7</v>
      </c>
      <c r="F11" s="10">
        <v>14</v>
      </c>
      <c r="G11" s="5" t="s">
        <v>28</v>
      </c>
      <c r="H11" s="35">
        <f>F11*1.62</f>
        <v>22.68</v>
      </c>
      <c r="I11" s="5" t="s">
        <v>11</v>
      </c>
      <c r="J11" s="5"/>
      <c r="K11" s="64" t="s">
        <v>14</v>
      </c>
      <c r="L11" s="28">
        <v>60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8</v>
      </c>
      <c r="F12" s="29">
        <v>6800</v>
      </c>
      <c r="G12" s="5" t="s">
        <v>10</v>
      </c>
      <c r="H12" s="36">
        <f>F12/162</f>
        <v>41.97530864197531</v>
      </c>
      <c r="I12" s="5" t="s">
        <v>12</v>
      </c>
      <c r="J12" s="5"/>
      <c r="K12" s="64" t="s">
        <v>15</v>
      </c>
      <c r="L12" s="28">
        <v>125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13</v>
      </c>
      <c r="H13" s="5"/>
      <c r="I13" s="5"/>
      <c r="J13" s="5"/>
      <c r="K13" s="64" t="s">
        <v>16</v>
      </c>
      <c r="L13" s="28">
        <v>40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5</v>
      </c>
      <c r="F14" s="30">
        <v>0.3</v>
      </c>
      <c r="G14" s="5" t="s">
        <v>1</v>
      </c>
      <c r="H14" s="5"/>
      <c r="I14" s="5"/>
      <c r="J14" s="5"/>
      <c r="K14" s="64" t="s">
        <v>44</v>
      </c>
      <c r="L14" s="28">
        <v>40</v>
      </c>
      <c r="M14" s="73">
        <v>0</v>
      </c>
      <c r="N14" s="76">
        <f t="shared" ref="N14:N20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6</v>
      </c>
      <c r="F15" s="28">
        <v>0</v>
      </c>
      <c r="G15" s="5" t="s">
        <v>0</v>
      </c>
      <c r="H15" s="5"/>
      <c r="I15" s="5"/>
      <c r="J15" s="5"/>
      <c r="K15" s="64" t="s">
        <v>17</v>
      </c>
      <c r="L15" s="28">
        <v>75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18</v>
      </c>
      <c r="L16" s="28">
        <v>15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52</v>
      </c>
      <c r="E17" s="7"/>
      <c r="F17" s="14"/>
      <c r="G17" s="5"/>
      <c r="H17" s="5"/>
      <c r="I17" s="5"/>
      <c r="J17" s="7"/>
      <c r="K17" s="64" t="s">
        <v>19</v>
      </c>
      <c r="L17" s="28">
        <v>55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51</v>
      </c>
      <c r="E18" s="7"/>
      <c r="F18" s="5"/>
      <c r="G18" s="5"/>
      <c r="H18" s="5"/>
      <c r="I18" s="5"/>
      <c r="J18" s="7"/>
      <c r="K18" s="64" t="s">
        <v>20</v>
      </c>
      <c r="L18" s="28">
        <v>190</v>
      </c>
      <c r="M18" s="73">
        <v>1</v>
      </c>
      <c r="N18" s="76">
        <f t="shared" si="0"/>
        <v>0</v>
      </c>
      <c r="O18" s="19"/>
      <c r="Q18" s="25"/>
    </row>
    <row r="19" spans="1:17" x14ac:dyDescent="0.3">
      <c r="A19" s="23"/>
      <c r="C19" s="18"/>
      <c r="D19" s="5"/>
      <c r="E19" s="7" t="s">
        <v>22</v>
      </c>
      <c r="F19" s="10">
        <v>1</v>
      </c>
      <c r="G19" s="5" t="s">
        <v>9</v>
      </c>
      <c r="H19" s="39" t="s">
        <v>13</v>
      </c>
      <c r="I19" s="5"/>
      <c r="J19" s="7"/>
      <c r="K19" s="64" t="s">
        <v>21</v>
      </c>
      <c r="L19" s="28">
        <v>50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23</v>
      </c>
      <c r="F20" s="10">
        <v>0.3</v>
      </c>
      <c r="G20" s="5" t="s">
        <v>9</v>
      </c>
      <c r="H20" s="39" t="s">
        <v>13</v>
      </c>
      <c r="I20" s="5"/>
      <c r="J20" s="7"/>
      <c r="K20" s="64" t="s">
        <v>21</v>
      </c>
      <c r="L20" s="28">
        <v>0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45</v>
      </c>
      <c r="E21" s="7"/>
      <c r="F21" s="7"/>
      <c r="G21" s="7"/>
      <c r="H21" s="7"/>
      <c r="I21" s="5"/>
      <c r="J21" s="7"/>
      <c r="K21" s="64" t="s">
        <v>47</v>
      </c>
      <c r="L21" s="28">
        <v>100</v>
      </c>
      <c r="M21" s="73">
        <v>0</v>
      </c>
      <c r="N21" s="76">
        <f t="shared" ref="N21:N22" si="1">1-M21</f>
        <v>1</v>
      </c>
      <c r="O21" s="19"/>
      <c r="Q21" s="25"/>
    </row>
    <row r="22" spans="1:17" x14ac:dyDescent="0.3">
      <c r="A22" s="23"/>
      <c r="C22" s="18"/>
      <c r="D22" s="40" t="s">
        <v>46</v>
      </c>
      <c r="E22" s="7"/>
      <c r="F22" s="5"/>
      <c r="G22" s="5"/>
      <c r="H22" s="5"/>
      <c r="I22" s="5"/>
      <c r="J22" s="7"/>
      <c r="K22" s="64" t="s">
        <v>48</v>
      </c>
      <c r="L22" s="28">
        <v>0</v>
      </c>
      <c r="M22" s="73">
        <v>0</v>
      </c>
      <c r="N22" s="76">
        <f t="shared" si="1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49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39</v>
      </c>
      <c r="F24" s="28">
        <v>0</v>
      </c>
      <c r="G24" s="5" t="s">
        <v>24</v>
      </c>
      <c r="H24" s="5"/>
      <c r="I24" s="5"/>
      <c r="J24" s="7"/>
      <c r="K24" s="64" t="s">
        <v>49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37</v>
      </c>
      <c r="E25" s="7"/>
      <c r="F25" s="13"/>
      <c r="G25" s="5"/>
      <c r="H25" s="5"/>
      <c r="I25" s="5"/>
      <c r="J25" s="78"/>
      <c r="K25" s="79" t="s">
        <v>49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25</v>
      </c>
      <c r="E26" s="5"/>
      <c r="F26" s="12"/>
      <c r="G26" s="5"/>
      <c r="H26" s="5"/>
      <c r="I26" s="5"/>
      <c r="J26" s="5"/>
      <c r="K26" s="34" t="s">
        <v>50</v>
      </c>
      <c r="L26" s="32">
        <f>SUM(L11:L25)</f>
        <v>750</v>
      </c>
      <c r="M26" s="33" t="s">
        <v>38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55</v>
      </c>
      <c r="M27" s="86">
        <f>SUMPRODUCT(L11:L25,M11:M25)</f>
        <v>190</v>
      </c>
      <c r="N27" s="86">
        <f>SUMPRODUCT(L11:L25,N11:N25)</f>
        <v>560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42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30</v>
      </c>
      <c r="E30" s="5"/>
      <c r="F30" s="5"/>
      <c r="G30" s="5"/>
      <c r="H30" s="5"/>
      <c r="I30" s="8" t="s">
        <v>3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29</v>
      </c>
      <c r="D31" s="9" t="s">
        <v>4</v>
      </c>
      <c r="E31" s="31">
        <f>IF(I31&gt;0,F31-250,0)</f>
        <v>5800</v>
      </c>
      <c r="F31" s="31">
        <f>IF(I31&gt;0,G31-250,0)</f>
        <v>6050</v>
      </c>
      <c r="G31" s="31">
        <f>IF(I31&gt;0,H31-250,0)</f>
        <v>6300</v>
      </c>
      <c r="H31" s="31">
        <f>IF(I31&gt;0,I31-250,0)</f>
        <v>6550</v>
      </c>
      <c r="I31" s="63">
        <f>F12</f>
        <v>6800</v>
      </c>
      <c r="J31" s="31">
        <f>IF(I31&gt;0,I31+250,0)</f>
        <v>7050</v>
      </c>
      <c r="K31" s="31">
        <f>IF(I31&gt;0,J31+250,0)</f>
        <v>7300</v>
      </c>
      <c r="L31" s="31">
        <f>IF(I31&gt;0,K31+250,0)</f>
        <v>7550</v>
      </c>
      <c r="M31" s="31">
        <f>IF(I31&gt;0,L31+250,0)</f>
        <v>7800</v>
      </c>
      <c r="N31" s="5"/>
      <c r="O31" s="19"/>
      <c r="Q31" s="25"/>
    </row>
    <row r="32" spans="1:17" x14ac:dyDescent="0.3">
      <c r="A32" s="23"/>
      <c r="C32" s="42">
        <f t="shared" ref="C32:C46" si="2">D32*1.62</f>
        <v>19.845000000000002</v>
      </c>
      <c r="D32" s="11">
        <f>IF(D39&gt;0,D33-0.25,0)</f>
        <v>12.25</v>
      </c>
      <c r="E32" s="47">
        <f>($D$32*(E31/100)*(1-$F$14))+((1-$F$14)*$F$24)-$F$15-SUMPRODUCT($L$11:$L$25,$N$11:$N$25)-((E31/100)*(1-$F$14)*($F$19+$F$20))</f>
        <v>-115.43000000000004</v>
      </c>
      <c r="F32" s="51">
        <f t="shared" ref="F32:M32" si="3">($D$32*(F31/100)*(1-$F$14))+((1-$F$14)*$F$24)-$F$15-SUMPRODUCT($L$11:$L$25,$N$11:$N$25)-((F31/100)*(1-$F$14)*($F$19+$F$20))</f>
        <v>-96.26749999999997</v>
      </c>
      <c r="G32" s="51">
        <f t="shared" si="3"/>
        <v>-77.105000000000075</v>
      </c>
      <c r="H32" s="51">
        <f t="shared" si="3"/>
        <v>-57.942500000000088</v>
      </c>
      <c r="I32" s="51">
        <f t="shared" si="3"/>
        <v>-38.780000000000086</v>
      </c>
      <c r="J32" s="51">
        <f t="shared" si="3"/>
        <v>-19.617500000000092</v>
      </c>
      <c r="K32" s="51">
        <f t="shared" si="3"/>
        <v>-0.45500000000008356</v>
      </c>
      <c r="L32" s="51">
        <f t="shared" si="3"/>
        <v>18.707499999999911</v>
      </c>
      <c r="M32" s="52">
        <f t="shared" si="3"/>
        <v>37.869999999999919</v>
      </c>
      <c r="N32" s="5"/>
      <c r="O32" s="19"/>
      <c r="Q32" s="25"/>
    </row>
    <row r="33" spans="1:17" x14ac:dyDescent="0.3">
      <c r="A33" s="23"/>
      <c r="C33" s="42">
        <f t="shared" si="2"/>
        <v>20.25</v>
      </c>
      <c r="D33" s="11">
        <f>IF(D39&gt;0,D34-0.25,0)</f>
        <v>12.5</v>
      </c>
      <c r="E33" s="49">
        <f t="shared" ref="E33:M33" si="4">($D$33*(E31/100)*(1-$F$14))+((1-$F$14)*$F$24)-$F$15-SUMPRODUCT($L$11:$L$25,$N$11:$N$25)-((E31/100)*(1-$F$14)*($F$19+$F$20))</f>
        <v>-105.28000000000006</v>
      </c>
      <c r="F33" s="48">
        <f t="shared" si="4"/>
        <v>-85.679999999999993</v>
      </c>
      <c r="G33" s="48">
        <f t="shared" si="4"/>
        <v>-66.079999999999984</v>
      </c>
      <c r="H33" s="48">
        <f t="shared" si="4"/>
        <v>-46.48</v>
      </c>
      <c r="I33" s="48">
        <f t="shared" si="4"/>
        <v>-26.879999999999995</v>
      </c>
      <c r="J33" s="48">
        <f t="shared" si="4"/>
        <v>-7.2800000000000011</v>
      </c>
      <c r="K33" s="48">
        <f t="shared" si="4"/>
        <v>12.320000000000007</v>
      </c>
      <c r="L33" s="48">
        <f t="shared" si="4"/>
        <v>31.92</v>
      </c>
      <c r="M33" s="53">
        <f t="shared" si="4"/>
        <v>51.52000000000001</v>
      </c>
      <c r="N33" s="5"/>
      <c r="O33" s="19"/>
      <c r="Q33" s="25"/>
    </row>
    <row r="34" spans="1:17" x14ac:dyDescent="0.3">
      <c r="A34" s="23"/>
      <c r="C34" s="42">
        <f t="shared" si="2"/>
        <v>20.655000000000001</v>
      </c>
      <c r="D34" s="11">
        <f>IF(D39&gt;0,D35-0.25,0)</f>
        <v>12.75</v>
      </c>
      <c r="E34" s="49">
        <f t="shared" ref="E34:M34" si="5">($D$34*(E31/100)*(1-$F$14))+((1-$F$14)*$F$24)-$F$15-SUMPRODUCT($L$11:$L$25,$N$11:$N$25)-((E31/100)*(1-$F$14)*($F$19+$F$20))</f>
        <v>-95.130000000000024</v>
      </c>
      <c r="F34" s="48">
        <f t="shared" si="5"/>
        <v>-75.092500000000015</v>
      </c>
      <c r="G34" s="48">
        <f t="shared" si="5"/>
        <v>-55.055000000000014</v>
      </c>
      <c r="H34" s="48">
        <f t="shared" si="5"/>
        <v>-35.01750000000002</v>
      </c>
      <c r="I34" s="48">
        <f t="shared" si="5"/>
        <v>-14.980000000000018</v>
      </c>
      <c r="J34" s="48">
        <f t="shared" si="5"/>
        <v>5.0574999999999761</v>
      </c>
      <c r="K34" s="48">
        <f t="shared" si="5"/>
        <v>25.094999999999985</v>
      </c>
      <c r="L34" s="48">
        <f t="shared" si="5"/>
        <v>45.132499999999979</v>
      </c>
      <c r="M34" s="53">
        <f t="shared" si="5"/>
        <v>65.169999999999987</v>
      </c>
      <c r="N34" s="5"/>
      <c r="O34" s="19"/>
      <c r="Q34" s="25"/>
    </row>
    <row r="35" spans="1:17" x14ac:dyDescent="0.3">
      <c r="A35" s="23"/>
      <c r="C35" s="42">
        <f t="shared" si="2"/>
        <v>21.060000000000002</v>
      </c>
      <c r="D35" s="11">
        <f>IF(D39&gt;0,D36-0.25,0)</f>
        <v>13</v>
      </c>
      <c r="E35" s="49">
        <f t="shared" ref="E35:M35" si="6">($D$35*(E31/100)*(1-$F$14))+((1-$F$14)*$F$24)-$F$15-SUMPRODUCT($L$11:$L$25,$N$11:$N$25)-((E31/100)*(1-$F$14)*($F$19+$F$20))</f>
        <v>-84.980000000000047</v>
      </c>
      <c r="F35" s="48">
        <f t="shared" si="6"/>
        <v>-64.505000000000038</v>
      </c>
      <c r="G35" s="48">
        <f t="shared" si="6"/>
        <v>-44.030000000000037</v>
      </c>
      <c r="H35" s="48">
        <f t="shared" si="6"/>
        <v>-23.555000000000042</v>
      </c>
      <c r="I35" s="48">
        <f t="shared" si="6"/>
        <v>-3.0800000000000409</v>
      </c>
      <c r="J35" s="48">
        <f t="shared" si="6"/>
        <v>17.394999999999953</v>
      </c>
      <c r="K35" s="48">
        <f t="shared" si="6"/>
        <v>37.869999999999962</v>
      </c>
      <c r="L35" s="48">
        <f t="shared" si="6"/>
        <v>58.344999999999956</v>
      </c>
      <c r="M35" s="53">
        <f t="shared" si="6"/>
        <v>78.819999999999965</v>
      </c>
      <c r="N35" s="5"/>
      <c r="O35" s="19"/>
      <c r="Q35" s="25"/>
    </row>
    <row r="36" spans="1:17" x14ac:dyDescent="0.3">
      <c r="A36" s="23"/>
      <c r="C36" s="42">
        <f t="shared" si="2"/>
        <v>21.465</v>
      </c>
      <c r="D36" s="11">
        <f>IF(D39&gt;0,D37-0.25,0)</f>
        <v>13.25</v>
      </c>
      <c r="E36" s="49">
        <f t="shared" ref="E36:M36" si="7">($D$36*(E31/100)*(1-$F$14))+((1-$F$14)*$F$24)-$F$15-SUMPRODUCT($L$11:$L$25,$N$11:$N$25)-((E31/100)*(1-$F$14)*($F$19+$F$20))</f>
        <v>-74.830000000000069</v>
      </c>
      <c r="F36" s="48">
        <f t="shared" si="7"/>
        <v>-53.917500000000061</v>
      </c>
      <c r="G36" s="48">
        <f t="shared" si="7"/>
        <v>-33.005000000000059</v>
      </c>
      <c r="H36" s="48">
        <f t="shared" si="7"/>
        <v>-12.092500000000065</v>
      </c>
      <c r="I36" s="48">
        <f t="shared" si="7"/>
        <v>8.8199999999999363</v>
      </c>
      <c r="J36" s="48">
        <f t="shared" si="7"/>
        <v>29.732499999999931</v>
      </c>
      <c r="K36" s="48">
        <f t="shared" si="7"/>
        <v>50.644999999999939</v>
      </c>
      <c r="L36" s="48">
        <f t="shared" si="7"/>
        <v>71.557499999999933</v>
      </c>
      <c r="M36" s="53">
        <f t="shared" si="7"/>
        <v>92.469999999999942</v>
      </c>
      <c r="N36" s="5"/>
      <c r="O36" s="19"/>
      <c r="Q36" s="25"/>
    </row>
    <row r="37" spans="1:17" x14ac:dyDescent="0.3">
      <c r="A37" s="23"/>
      <c r="C37" s="42">
        <f t="shared" si="2"/>
        <v>21.87</v>
      </c>
      <c r="D37" s="11">
        <f>IF(D39&gt;0,D38-0.25,0)</f>
        <v>13.5</v>
      </c>
      <c r="E37" s="49">
        <f t="shared" ref="E37:M37" si="8">($D$37*(E31/100)*(1-$F$14))+((1-$F$14)*$F$24)-$F$15-SUMPRODUCT($L$11:$L$25,$N$11:$N$25)-((E31/100)*(1-$F$14)*($F$19+$F$20))</f>
        <v>-64.680000000000092</v>
      </c>
      <c r="F37" s="48">
        <f t="shared" si="8"/>
        <v>-43.330000000000084</v>
      </c>
      <c r="G37" s="48">
        <f t="shared" si="8"/>
        <v>-21.980000000000082</v>
      </c>
      <c r="H37" s="48">
        <f t="shared" si="8"/>
        <v>-0.63000000000008782</v>
      </c>
      <c r="I37" s="48">
        <f t="shared" si="8"/>
        <v>20.719999999999914</v>
      </c>
      <c r="J37" s="48">
        <f t="shared" si="8"/>
        <v>42.069999999999908</v>
      </c>
      <c r="K37" s="48">
        <f t="shared" si="8"/>
        <v>63.419999999999916</v>
      </c>
      <c r="L37" s="48">
        <f t="shared" si="8"/>
        <v>84.769999999999911</v>
      </c>
      <c r="M37" s="53">
        <f t="shared" si="8"/>
        <v>106.11999999999992</v>
      </c>
      <c r="N37" s="5"/>
      <c r="O37" s="19"/>
      <c r="Q37" s="25"/>
    </row>
    <row r="38" spans="1:17" x14ac:dyDescent="0.3">
      <c r="A38" s="23"/>
      <c r="C38" s="42">
        <f t="shared" si="2"/>
        <v>22.275000000000002</v>
      </c>
      <c r="D38" s="11">
        <f>IF(D39&gt;0,D39-0.25,0)</f>
        <v>13.75</v>
      </c>
      <c r="E38" s="49">
        <f t="shared" ref="E38:M38" si="9">($D$38*(E31/100)*(1-$F$14))+((1-$F$14)*$F$24)-$F$15-SUMPRODUCT($L$11:$L$25,$N$11:$N$25)-((E31/100)*(1-$F$14)*($F$19+$F$20))</f>
        <v>-54.529999999999994</v>
      </c>
      <c r="F38" s="48">
        <f t="shared" si="9"/>
        <v>-32.742499999999993</v>
      </c>
      <c r="G38" s="48">
        <f t="shared" si="9"/>
        <v>-10.954999999999991</v>
      </c>
      <c r="H38" s="48">
        <f t="shared" si="9"/>
        <v>10.832500000000003</v>
      </c>
      <c r="I38" s="48">
        <f t="shared" si="9"/>
        <v>32.620000000000005</v>
      </c>
      <c r="J38" s="48">
        <f t="shared" si="9"/>
        <v>54.407499999999999</v>
      </c>
      <c r="K38" s="48">
        <f t="shared" si="9"/>
        <v>76.195000000000007</v>
      </c>
      <c r="L38" s="48">
        <f t="shared" si="9"/>
        <v>97.982500000000002</v>
      </c>
      <c r="M38" s="53">
        <f t="shared" si="9"/>
        <v>119.77000000000001</v>
      </c>
      <c r="N38" s="5"/>
      <c r="O38" s="19"/>
      <c r="Q38" s="25"/>
    </row>
    <row r="39" spans="1:17" x14ac:dyDescent="0.3">
      <c r="A39" s="23"/>
      <c r="C39" s="42">
        <f t="shared" si="2"/>
        <v>22.68</v>
      </c>
      <c r="D39" s="62">
        <f>F11</f>
        <v>14</v>
      </c>
      <c r="E39" s="49">
        <f t="shared" ref="E39:M39" si="10">($D$39*(E31/100)*(1-$F$14))+((1-$F$14)*$F$24)-$F$15-SUMPRODUCT($L$11:$L$25,$N$11:$N$25)-((E31/100)*(1-$F$14)*($F$19+$F$20))</f>
        <v>-44.380000000000017</v>
      </c>
      <c r="F39" s="48">
        <f t="shared" si="10"/>
        <v>-22.155000000000015</v>
      </c>
      <c r="G39" s="48">
        <f t="shared" si="10"/>
        <v>6.9999999999986073E-2</v>
      </c>
      <c r="H39" s="48">
        <f t="shared" si="10"/>
        <v>22.29499999999998</v>
      </c>
      <c r="I39" s="61">
        <f t="shared" si="10"/>
        <v>44.519999999999982</v>
      </c>
      <c r="J39" s="48">
        <f t="shared" si="10"/>
        <v>66.744999999999976</v>
      </c>
      <c r="K39" s="48">
        <f t="shared" si="10"/>
        <v>88.969999999999985</v>
      </c>
      <c r="L39" s="48">
        <f t="shared" si="10"/>
        <v>111.19499999999998</v>
      </c>
      <c r="M39" s="53">
        <f t="shared" si="10"/>
        <v>133.41999999999999</v>
      </c>
      <c r="N39" s="5"/>
      <c r="O39" s="19"/>
      <c r="Q39" s="25"/>
    </row>
    <row r="40" spans="1:17" x14ac:dyDescent="0.3">
      <c r="A40" s="23"/>
      <c r="C40" s="42">
        <f t="shared" si="2"/>
        <v>23.085000000000001</v>
      </c>
      <c r="D40" s="11">
        <f>IF(D39&gt;0,D39+0.25,0)</f>
        <v>14.25</v>
      </c>
      <c r="E40" s="49">
        <f t="shared" ref="E40:M40" si="11">($D$40*(E31/100)*(1-$F$14))+((1-$F$14)*$F$24)-$F$15-SUMPRODUCT($L$11:$L$25,$N$11:$N$25)-((E31/100)*(1-$F$14)*($F$19+$F$20))</f>
        <v>-34.23000000000004</v>
      </c>
      <c r="F40" s="48">
        <f t="shared" si="11"/>
        <v>-11.567500000000038</v>
      </c>
      <c r="G40" s="48">
        <f t="shared" si="11"/>
        <v>11.094999999999963</v>
      </c>
      <c r="H40" s="48">
        <f t="shared" si="11"/>
        <v>33.757499999999958</v>
      </c>
      <c r="I40" s="48">
        <f t="shared" si="11"/>
        <v>56.419999999999959</v>
      </c>
      <c r="J40" s="48">
        <f t="shared" si="11"/>
        <v>79.082499999999953</v>
      </c>
      <c r="K40" s="48">
        <f t="shared" si="11"/>
        <v>101.74499999999996</v>
      </c>
      <c r="L40" s="48">
        <f t="shared" si="11"/>
        <v>124.40749999999996</v>
      </c>
      <c r="M40" s="53">
        <f t="shared" si="11"/>
        <v>147.06999999999996</v>
      </c>
      <c r="N40" s="5"/>
      <c r="O40" s="19"/>
      <c r="Q40" s="25"/>
    </row>
    <row r="41" spans="1:17" x14ac:dyDescent="0.3">
      <c r="A41" s="23"/>
      <c r="C41" s="42">
        <f t="shared" si="2"/>
        <v>23.490000000000002</v>
      </c>
      <c r="D41" s="11">
        <f>IF(D39&gt;0,D40+0.25,0)</f>
        <v>14.5</v>
      </c>
      <c r="E41" s="49">
        <f t="shared" ref="E41:M41" si="12">($D$41*(E31/100)*(1-$F$14))+((1-$F$14)*$F$24)-$F$15-SUMPRODUCT($L$11:$L$25,$N$11:$N$25)-((E31/100)*(1-$F$14)*($F$19+$F$20))</f>
        <v>-24.080000000000062</v>
      </c>
      <c r="F41" s="48">
        <f t="shared" si="12"/>
        <v>-0.98000000000006082</v>
      </c>
      <c r="G41" s="48">
        <f t="shared" si="12"/>
        <v>22.119999999999941</v>
      </c>
      <c r="H41" s="48">
        <f t="shared" si="12"/>
        <v>45.219999999999935</v>
      </c>
      <c r="I41" s="48">
        <f t="shared" si="12"/>
        <v>68.319999999999936</v>
      </c>
      <c r="J41" s="48">
        <f t="shared" si="12"/>
        <v>91.419999999999931</v>
      </c>
      <c r="K41" s="48">
        <f t="shared" si="12"/>
        <v>114.51999999999994</v>
      </c>
      <c r="L41" s="48">
        <f t="shared" si="12"/>
        <v>137.61999999999995</v>
      </c>
      <c r="M41" s="53">
        <f t="shared" si="12"/>
        <v>160.71999999999994</v>
      </c>
      <c r="N41" s="5"/>
      <c r="O41" s="19"/>
      <c r="Q41" s="25"/>
    </row>
    <row r="42" spans="1:17" x14ac:dyDescent="0.3">
      <c r="A42" s="23"/>
      <c r="C42" s="42">
        <f t="shared" si="2"/>
        <v>23.895000000000003</v>
      </c>
      <c r="D42" s="11">
        <f>IF(D39&gt;0,D41+0.25,0)</f>
        <v>14.75</v>
      </c>
      <c r="E42" s="49">
        <f t="shared" ref="E42:M42" si="13">($D$42*(E31/100)*(1-$F$14))+((1-$F$14)*$F$24)-$F$15-SUMPRODUCT($L$11:$L$25,$N$11:$N$25)-((E31/100)*(1-$F$14)*($F$19+$F$20))</f>
        <v>-13.930000000000085</v>
      </c>
      <c r="F42" s="48">
        <f t="shared" si="13"/>
        <v>9.6074999999999164</v>
      </c>
      <c r="G42" s="48">
        <f t="shared" si="13"/>
        <v>33.144999999999918</v>
      </c>
      <c r="H42" s="48">
        <f t="shared" si="13"/>
        <v>56.682499999999912</v>
      </c>
      <c r="I42" s="48">
        <f t="shared" si="13"/>
        <v>80.219999999999914</v>
      </c>
      <c r="J42" s="48">
        <f t="shared" si="13"/>
        <v>103.75749999999991</v>
      </c>
      <c r="K42" s="48">
        <f t="shared" si="13"/>
        <v>127.29499999999992</v>
      </c>
      <c r="L42" s="48">
        <f t="shared" si="13"/>
        <v>150.83249999999992</v>
      </c>
      <c r="M42" s="53">
        <f t="shared" si="13"/>
        <v>174.36999999999992</v>
      </c>
      <c r="N42" s="5"/>
      <c r="O42" s="19"/>
      <c r="Q42" s="25"/>
    </row>
    <row r="43" spans="1:17" x14ac:dyDescent="0.3">
      <c r="A43" s="23"/>
      <c r="C43" s="42">
        <f t="shared" si="2"/>
        <v>24.3</v>
      </c>
      <c r="D43" s="11">
        <f>IF(D39&gt;0,D42+0.25,0)</f>
        <v>15</v>
      </c>
      <c r="E43" s="49">
        <f t="shared" ref="E43:M43" si="14">($D$43*(E31/100)*(1-$F$14))+((1-$F$14)*$F$24)-$F$15-SUMPRODUCT($L$11:$L$25,$N$11:$N$25)-((E31/100)*(1-$F$14)*($F$19+$F$20))</f>
        <v>-3.779999999999994</v>
      </c>
      <c r="F43" s="48">
        <f t="shared" si="14"/>
        <v>20.195000000000007</v>
      </c>
      <c r="G43" s="48">
        <f t="shared" si="14"/>
        <v>44.170000000000009</v>
      </c>
      <c r="H43" s="48">
        <f t="shared" si="14"/>
        <v>68.14500000000001</v>
      </c>
      <c r="I43" s="48">
        <f t="shared" si="14"/>
        <v>92.12</v>
      </c>
      <c r="J43" s="48">
        <f t="shared" si="14"/>
        <v>116.095</v>
      </c>
      <c r="K43" s="48">
        <f t="shared" si="14"/>
        <v>140.07</v>
      </c>
      <c r="L43" s="48">
        <f t="shared" si="14"/>
        <v>164.04500000000002</v>
      </c>
      <c r="M43" s="53">
        <f t="shared" si="14"/>
        <v>188.02</v>
      </c>
      <c r="N43" s="5"/>
      <c r="O43" s="19"/>
      <c r="Q43" s="25"/>
    </row>
    <row r="44" spans="1:17" x14ac:dyDescent="0.3">
      <c r="A44" s="23"/>
      <c r="C44" s="42">
        <f t="shared" si="2"/>
        <v>24.705000000000002</v>
      </c>
      <c r="D44" s="11">
        <f>IF(D39&gt;0,D43+0.25,0)</f>
        <v>15.25</v>
      </c>
      <c r="E44" s="49">
        <f t="shared" ref="E44:M44" si="15">($D$44*(E31/100)*(1-$F$14))+((1-$F$14)*$F$24)-$F$15-SUMPRODUCT($L$11:$L$25,$N$11:$N$25)-((E31/100)*(1-$F$14)*($F$19+$F$20))</f>
        <v>6.3699999999999832</v>
      </c>
      <c r="F44" s="48">
        <f t="shared" si="15"/>
        <v>30.782499999999985</v>
      </c>
      <c r="G44" s="48">
        <f t="shared" si="15"/>
        <v>55.194999999999986</v>
      </c>
      <c r="H44" s="48">
        <f t="shared" si="15"/>
        <v>79.607499999999987</v>
      </c>
      <c r="I44" s="48">
        <f t="shared" si="15"/>
        <v>104.01999999999998</v>
      </c>
      <c r="J44" s="48">
        <f t="shared" si="15"/>
        <v>128.43249999999998</v>
      </c>
      <c r="K44" s="48">
        <f t="shared" si="15"/>
        <v>152.84499999999997</v>
      </c>
      <c r="L44" s="48">
        <f t="shared" si="15"/>
        <v>177.25749999999999</v>
      </c>
      <c r="M44" s="53">
        <f t="shared" si="15"/>
        <v>201.67</v>
      </c>
      <c r="N44" s="5"/>
      <c r="O44" s="19"/>
      <c r="Q44" s="25"/>
    </row>
    <row r="45" spans="1:17" x14ac:dyDescent="0.3">
      <c r="A45" s="23"/>
      <c r="C45" s="42">
        <f t="shared" si="2"/>
        <v>25.110000000000003</v>
      </c>
      <c r="D45" s="11">
        <f>IF(D39&gt;0,D44+0.25,0)</f>
        <v>15.5</v>
      </c>
      <c r="E45" s="49">
        <f t="shared" ref="E45:M45" si="16">($D$45*(E31/100)*(1-$F$14))+((1-$F$14)*$F$24)-$F$15-SUMPRODUCT($L$11:$L$25,$N$11:$N$25)-((E31/100)*(1-$F$14)*($F$19+$F$20))</f>
        <v>16.51999999999996</v>
      </c>
      <c r="F45" s="48">
        <f t="shared" si="16"/>
        <v>41.369999999999962</v>
      </c>
      <c r="G45" s="48">
        <f t="shared" si="16"/>
        <v>66.21999999999997</v>
      </c>
      <c r="H45" s="48">
        <f t="shared" si="16"/>
        <v>91.069999999999965</v>
      </c>
      <c r="I45" s="48">
        <f t="shared" si="16"/>
        <v>115.91999999999996</v>
      </c>
      <c r="J45" s="48">
        <f t="shared" si="16"/>
        <v>140.76999999999995</v>
      </c>
      <c r="K45" s="48">
        <f t="shared" si="16"/>
        <v>165.61999999999995</v>
      </c>
      <c r="L45" s="48">
        <f t="shared" si="16"/>
        <v>190.46999999999997</v>
      </c>
      <c r="M45" s="53">
        <f t="shared" si="16"/>
        <v>215.31999999999996</v>
      </c>
      <c r="N45" s="5"/>
      <c r="O45" s="19"/>
      <c r="Q45" s="25"/>
    </row>
    <row r="46" spans="1:17" ht="19.5" thickBot="1" x14ac:dyDescent="0.35">
      <c r="A46" s="23"/>
      <c r="C46" s="42">
        <f t="shared" si="2"/>
        <v>25.515000000000001</v>
      </c>
      <c r="D46" s="11">
        <f>IF(D39&gt;0,D45+0.25,0)</f>
        <v>15.75</v>
      </c>
      <c r="E46" s="50">
        <f t="shared" ref="E46:M46" si="17">($D$46*(E31/100)*(1-$F$14))+((1-$F$14)*$F$24)-$F$15-SUMPRODUCT($L$11:$L$25,$N$11:$N$25)-((E31/100)*(1-$F$14)*($F$19+$F$20))</f>
        <v>26.669999999999938</v>
      </c>
      <c r="F46" s="54">
        <f t="shared" si="17"/>
        <v>51.957499999999939</v>
      </c>
      <c r="G46" s="54">
        <f t="shared" si="17"/>
        <v>77.244999999999948</v>
      </c>
      <c r="H46" s="54">
        <f t="shared" si="17"/>
        <v>102.53249999999994</v>
      </c>
      <c r="I46" s="54">
        <f t="shared" si="17"/>
        <v>127.81999999999994</v>
      </c>
      <c r="J46" s="54">
        <f t="shared" si="17"/>
        <v>153.10749999999993</v>
      </c>
      <c r="K46" s="54">
        <f t="shared" si="17"/>
        <v>178.39499999999992</v>
      </c>
      <c r="L46" s="54">
        <f t="shared" si="17"/>
        <v>203.68249999999995</v>
      </c>
      <c r="M46" s="55">
        <f t="shared" si="17"/>
        <v>228.96999999999994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43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30</v>
      </c>
      <c r="E51" s="5"/>
      <c r="F51" s="5"/>
      <c r="G51" s="5"/>
      <c r="H51" s="5"/>
      <c r="I51" s="8" t="s">
        <v>3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29</v>
      </c>
      <c r="D52" s="9" t="s">
        <v>4</v>
      </c>
      <c r="E52" s="31">
        <f>IF(I52&gt;0,F52-250,0)</f>
        <v>5800</v>
      </c>
      <c r="F52" s="31">
        <f>IF(I52&gt;0,G52-250,0)</f>
        <v>6050</v>
      </c>
      <c r="G52" s="31">
        <f>IF(I52&gt;0,H52-250,0)</f>
        <v>6300</v>
      </c>
      <c r="H52" s="31">
        <f>IF(I52&gt;0,I52-250,0)</f>
        <v>6550</v>
      </c>
      <c r="I52" s="63">
        <f>F12</f>
        <v>6800</v>
      </c>
      <c r="J52" s="31">
        <f>IF(I52&gt;0,I52+250,0)</f>
        <v>7050</v>
      </c>
      <c r="K52" s="31">
        <f>IF(I52&gt;0,J52+250,0)</f>
        <v>7300</v>
      </c>
      <c r="L52" s="31">
        <f>IF(I52&gt;0,K52+250,0)</f>
        <v>7550</v>
      </c>
      <c r="M52" s="31">
        <f>IF(I52&gt;0,L52+250,0)</f>
        <v>7800</v>
      </c>
      <c r="N52" s="5"/>
      <c r="O52" s="19"/>
      <c r="Q52" s="25"/>
    </row>
    <row r="53" spans="1:17" x14ac:dyDescent="0.3">
      <c r="A53" s="23"/>
      <c r="C53" s="42">
        <f t="shared" ref="C53:C67" si="18">D53*1.62</f>
        <v>19.845000000000002</v>
      </c>
      <c r="D53" s="11">
        <f>IF(D60&gt;0,D54-0.25,0)</f>
        <v>12.25</v>
      </c>
      <c r="E53" s="47">
        <f t="shared" ref="E53:M53" si="19">($D$53*(E52/100)*$F$14)+($F$14*$F$24)+$F$15-SUMPRODUCT($L$11:$L$25,$M$11:$M$25)-((E52/100)*$F$14*($F$19+$F$20))</f>
        <v>0.53000000000000824</v>
      </c>
      <c r="F53" s="51">
        <f>($D$53*(F52/100)*$F$14)+($F$14*$F$24)+$F$15-SUMPRODUCT($L$11:$L$25,$M$11:$M$25)-((F52/100)*$F$14*($F$19+$F$20))</f>
        <v>8.7425000000000068</v>
      </c>
      <c r="G53" s="51">
        <f t="shared" si="19"/>
        <v>16.954999999999977</v>
      </c>
      <c r="H53" s="51">
        <f>($D$53*(H52/100)*$F$14)+($F$14*$F$24)+$F$15-SUMPRODUCT($L$11:$L$25,$M$11:$M$25)-((H52/100)*$F$14*($F$19+$F$20))</f>
        <v>25.167499999999979</v>
      </c>
      <c r="I53" s="51">
        <f t="shared" si="19"/>
        <v>33.379999999999981</v>
      </c>
      <c r="J53" s="51">
        <f t="shared" si="19"/>
        <v>41.59249999999998</v>
      </c>
      <c r="K53" s="51">
        <f t="shared" si="19"/>
        <v>49.804999999999978</v>
      </c>
      <c r="L53" s="51">
        <f t="shared" si="19"/>
        <v>58.017499999999977</v>
      </c>
      <c r="M53" s="52">
        <f t="shared" si="19"/>
        <v>66.229999999999976</v>
      </c>
      <c r="N53" s="5"/>
      <c r="O53" s="19"/>
      <c r="Q53" s="25"/>
    </row>
    <row r="54" spans="1:17" x14ac:dyDescent="0.3">
      <c r="A54" s="23"/>
      <c r="C54" s="42">
        <f t="shared" si="18"/>
        <v>20.25</v>
      </c>
      <c r="D54" s="11">
        <f>IF(D60&gt;0,D55-0.25,0)</f>
        <v>12.5</v>
      </c>
      <c r="E54" s="49">
        <f t="shared" ref="E54:M54" si="20">($D$54*(E52/100)*$F$14)+($F$14*$F$24)+$F$15-SUMPRODUCT($L$11:$L$25,$M$11:$M$25)-((E52/100)*$F$14*($F$19+$F$20))</f>
        <v>4.8800000000000026</v>
      </c>
      <c r="F54" s="48">
        <f t="shared" si="20"/>
        <v>13.280000000000001</v>
      </c>
      <c r="G54" s="48">
        <f t="shared" si="20"/>
        <v>21.68</v>
      </c>
      <c r="H54" s="48">
        <f t="shared" si="20"/>
        <v>30.080000000000002</v>
      </c>
      <c r="I54" s="48">
        <f t="shared" si="20"/>
        <v>38.480000000000004</v>
      </c>
      <c r="J54" s="48">
        <f t="shared" si="20"/>
        <v>46.88</v>
      </c>
      <c r="K54" s="48">
        <f t="shared" si="20"/>
        <v>55.28</v>
      </c>
      <c r="L54" s="48">
        <f t="shared" si="20"/>
        <v>63.68</v>
      </c>
      <c r="M54" s="53">
        <f t="shared" si="20"/>
        <v>72.08</v>
      </c>
      <c r="N54" s="5"/>
      <c r="O54" s="19"/>
      <c r="Q54" s="25"/>
    </row>
    <row r="55" spans="1:17" x14ac:dyDescent="0.3">
      <c r="A55" s="23"/>
      <c r="C55" s="42">
        <f t="shared" si="18"/>
        <v>20.655000000000001</v>
      </c>
      <c r="D55" s="11">
        <f>IF(D60&gt;0,D56-0.25,0)</f>
        <v>12.75</v>
      </c>
      <c r="E55" s="49">
        <f t="shared" ref="E55:M55" si="21">($D$55*(E52/100)*$F$14)+($F$14*$F$24)+$F$15-SUMPRODUCT($L$11:$L$25,$M$11:$M$25)-((E52/100)*$F$14*($F$19+$F$20))</f>
        <v>9.2299999999999969</v>
      </c>
      <c r="F55" s="48">
        <f t="shared" si="21"/>
        <v>17.817499999999995</v>
      </c>
      <c r="G55" s="48">
        <f t="shared" si="21"/>
        <v>26.404999999999994</v>
      </c>
      <c r="H55" s="48">
        <f t="shared" si="21"/>
        <v>34.992499999999993</v>
      </c>
      <c r="I55" s="48">
        <f t="shared" si="21"/>
        <v>43.57999999999997</v>
      </c>
      <c r="J55" s="48">
        <f t="shared" si="21"/>
        <v>52.167499999999968</v>
      </c>
      <c r="K55" s="48">
        <f t="shared" si="21"/>
        <v>60.754999999999967</v>
      </c>
      <c r="L55" s="48">
        <f t="shared" si="21"/>
        <v>69.342499999999973</v>
      </c>
      <c r="M55" s="53">
        <f t="shared" si="21"/>
        <v>77.929999999999964</v>
      </c>
      <c r="N55" s="5"/>
      <c r="O55" s="19"/>
      <c r="Q55" s="25"/>
    </row>
    <row r="56" spans="1:17" x14ac:dyDescent="0.3">
      <c r="A56" s="23"/>
      <c r="C56" s="42">
        <f t="shared" si="18"/>
        <v>21.060000000000002</v>
      </c>
      <c r="D56" s="11">
        <f>IF(D60&gt;0,D57-0.25,0)</f>
        <v>13</v>
      </c>
      <c r="E56" s="49">
        <f t="shared" ref="E56:M56" si="22">($D$56*(E52/100)*$F$14)+($F$14*$F$24)+$F$15-SUMPRODUCT($L$11:$L$25,$M$11:$M$25)-((E52/100)*$F$14*($F$19+$F$20))</f>
        <v>13.579999999999991</v>
      </c>
      <c r="F56" s="48">
        <f t="shared" si="22"/>
        <v>22.35499999999999</v>
      </c>
      <c r="G56" s="48">
        <f t="shared" si="22"/>
        <v>31.129999999999988</v>
      </c>
      <c r="H56" s="48">
        <f t="shared" si="22"/>
        <v>39.904999999999987</v>
      </c>
      <c r="I56" s="48">
        <f t="shared" si="22"/>
        <v>48.679999999999993</v>
      </c>
      <c r="J56" s="48">
        <f t="shared" si="22"/>
        <v>57.454999999999991</v>
      </c>
      <c r="K56" s="48">
        <f t="shared" si="22"/>
        <v>66.22999999999999</v>
      </c>
      <c r="L56" s="48">
        <f t="shared" si="22"/>
        <v>75.004999999999995</v>
      </c>
      <c r="M56" s="53">
        <f t="shared" si="22"/>
        <v>83.779999999999987</v>
      </c>
      <c r="N56" s="5"/>
      <c r="O56" s="19"/>
      <c r="Q56" s="25"/>
    </row>
    <row r="57" spans="1:17" x14ac:dyDescent="0.3">
      <c r="A57" s="23"/>
      <c r="C57" s="42">
        <f t="shared" si="18"/>
        <v>21.465</v>
      </c>
      <c r="D57" s="11">
        <f>IF(D60&gt;0,D58-0.25,0)</f>
        <v>13.25</v>
      </c>
      <c r="E57" s="49">
        <f t="shared" ref="E57:M57" si="23">($D$57*(E52/100)*$F$14)+($F$14*$F$24)+$F$15-SUMPRODUCT($L$11:$L$25,$M$11:$M$25)-((E52/100)*$F$14*($F$19+$F$20))</f>
        <v>17.929999999999986</v>
      </c>
      <c r="F57" s="48">
        <f t="shared" si="23"/>
        <v>26.892499999999984</v>
      </c>
      <c r="G57" s="48">
        <f t="shared" si="23"/>
        <v>35.854999999999983</v>
      </c>
      <c r="H57" s="48">
        <f t="shared" si="23"/>
        <v>44.81750000000001</v>
      </c>
      <c r="I57" s="48">
        <f t="shared" si="23"/>
        <v>53.780000000000015</v>
      </c>
      <c r="J57" s="48">
        <f t="shared" si="23"/>
        <v>62.742500000000014</v>
      </c>
      <c r="K57" s="48">
        <f t="shared" si="23"/>
        <v>71.705000000000013</v>
      </c>
      <c r="L57" s="48">
        <f t="shared" si="23"/>
        <v>80.667500000000018</v>
      </c>
      <c r="M57" s="53">
        <f t="shared" si="23"/>
        <v>89.63000000000001</v>
      </c>
      <c r="N57" s="5"/>
      <c r="O57" s="19"/>
      <c r="Q57" s="25"/>
    </row>
    <row r="58" spans="1:17" x14ac:dyDescent="0.3">
      <c r="A58" s="23"/>
      <c r="C58" s="42">
        <f t="shared" si="18"/>
        <v>21.87</v>
      </c>
      <c r="D58" s="11">
        <f>IF(D60&gt;0,D59-0.25,0)</f>
        <v>13.5</v>
      </c>
      <c r="E58" s="49">
        <f t="shared" ref="E58:M58" si="24">($D$58*(E52/100)*$F$14)+($F$14*$F$24)+$F$15-SUMPRODUCT($L$11:$L$25,$M$11:$M$25)-((E52/100)*$F$14*($F$19+$F$20))</f>
        <v>22.27999999999998</v>
      </c>
      <c r="F58" s="48">
        <f t="shared" si="24"/>
        <v>31.429999999999978</v>
      </c>
      <c r="G58" s="48">
        <f t="shared" si="24"/>
        <v>40.579999999999977</v>
      </c>
      <c r="H58" s="48">
        <f t="shared" si="24"/>
        <v>49.729999999999976</v>
      </c>
      <c r="I58" s="48">
        <f t="shared" si="24"/>
        <v>58.879999999999981</v>
      </c>
      <c r="J58" s="48">
        <f t="shared" si="24"/>
        <v>68.029999999999973</v>
      </c>
      <c r="K58" s="48">
        <f t="shared" si="24"/>
        <v>77.179999999999978</v>
      </c>
      <c r="L58" s="48">
        <f t="shared" si="24"/>
        <v>86.329999999999984</v>
      </c>
      <c r="M58" s="53">
        <f t="shared" si="24"/>
        <v>95.479999999999976</v>
      </c>
      <c r="N58" s="5"/>
      <c r="O58" s="19"/>
      <c r="Q58" s="25"/>
    </row>
    <row r="59" spans="1:17" x14ac:dyDescent="0.3">
      <c r="A59" s="23"/>
      <c r="C59" s="42">
        <f t="shared" si="18"/>
        <v>22.275000000000002</v>
      </c>
      <c r="D59" s="11">
        <f>IF(D60&gt;0,D60-0.25,0)</f>
        <v>13.75</v>
      </c>
      <c r="E59" s="49">
        <f t="shared" ref="E59:M59" si="25">($D$59*(E52/100)*$F$14)+($F$14*$F$24)+$F$15-SUMPRODUCT($L$11:$L$25,$M$11:$M$25)-((E52/100)*$F$14*($F$19+$F$20))</f>
        <v>26.630000000000003</v>
      </c>
      <c r="F59" s="48">
        <f t="shared" si="25"/>
        <v>35.967500000000001</v>
      </c>
      <c r="G59" s="48">
        <f t="shared" si="25"/>
        <v>45.305</v>
      </c>
      <c r="H59" s="48">
        <f t="shared" si="25"/>
        <v>54.642499999999998</v>
      </c>
      <c r="I59" s="48">
        <f t="shared" si="25"/>
        <v>63.980000000000004</v>
      </c>
      <c r="J59" s="48">
        <f t="shared" si="25"/>
        <v>73.317499999999995</v>
      </c>
      <c r="K59" s="48">
        <f t="shared" si="25"/>
        <v>82.655000000000001</v>
      </c>
      <c r="L59" s="48">
        <f t="shared" si="25"/>
        <v>91.992500000000007</v>
      </c>
      <c r="M59" s="53">
        <f t="shared" si="25"/>
        <v>101.33</v>
      </c>
      <c r="N59" s="5"/>
      <c r="O59" s="19"/>
      <c r="Q59" s="25"/>
    </row>
    <row r="60" spans="1:17" x14ac:dyDescent="0.3">
      <c r="A60" s="23"/>
      <c r="C60" s="42">
        <f t="shared" si="18"/>
        <v>22.68</v>
      </c>
      <c r="D60" s="62">
        <f>F11</f>
        <v>14</v>
      </c>
      <c r="E60" s="49">
        <f t="shared" ref="E60:M60" si="26">($D$60*(E52/100)*$F$14)+($F$14*$F$24)+$F$15-SUMPRODUCT($L$11:$L$25,$M$11:$M$25)-((E52/100)*$F$14*($F$19+$F$20))</f>
        <v>30.979999999999997</v>
      </c>
      <c r="F60" s="48">
        <f t="shared" si="26"/>
        <v>40.504999999999995</v>
      </c>
      <c r="G60" s="48">
        <f t="shared" si="26"/>
        <v>50.029999999999966</v>
      </c>
      <c r="H60" s="48">
        <f t="shared" si="26"/>
        <v>59.554999999999964</v>
      </c>
      <c r="I60" s="61">
        <f t="shared" si="26"/>
        <v>69.07999999999997</v>
      </c>
      <c r="J60" s="48">
        <f t="shared" si="26"/>
        <v>78.604999999999961</v>
      </c>
      <c r="K60" s="48">
        <f t="shared" si="26"/>
        <v>88.129999999999967</v>
      </c>
      <c r="L60" s="48">
        <f t="shared" si="26"/>
        <v>97.654999999999973</v>
      </c>
      <c r="M60" s="53">
        <f t="shared" si="26"/>
        <v>107.17999999999996</v>
      </c>
      <c r="N60" s="5"/>
      <c r="O60" s="19"/>
      <c r="Q60" s="25"/>
    </row>
    <row r="61" spans="1:17" x14ac:dyDescent="0.3">
      <c r="A61" s="23"/>
      <c r="C61" s="42">
        <f t="shared" si="18"/>
        <v>23.085000000000001</v>
      </c>
      <c r="D61" s="11">
        <f>IF(D60&gt;0,D60+0.25,0)</f>
        <v>14.25</v>
      </c>
      <c r="E61" s="49">
        <f t="shared" ref="E61:M61" si="27">($D$61*(E52/100)*$F$14)+($F$14*$F$24)+$F$15-SUMPRODUCT($L$11:$L$25,$M$11:$M$25)-((E52/100)*$F$14*($F$19+$F$20))</f>
        <v>35.329999999999991</v>
      </c>
      <c r="F61" s="48">
        <f t="shared" si="27"/>
        <v>45.04249999999999</v>
      </c>
      <c r="G61" s="48">
        <f t="shared" si="27"/>
        <v>54.754999999999988</v>
      </c>
      <c r="H61" s="48">
        <f t="shared" si="27"/>
        <v>64.467499999999987</v>
      </c>
      <c r="I61" s="48">
        <f t="shared" si="27"/>
        <v>74.179999999999993</v>
      </c>
      <c r="J61" s="48">
        <f t="shared" si="27"/>
        <v>83.892499999999984</v>
      </c>
      <c r="K61" s="48">
        <f t="shared" si="27"/>
        <v>93.60499999999999</v>
      </c>
      <c r="L61" s="48">
        <f t="shared" si="27"/>
        <v>103.3175</v>
      </c>
      <c r="M61" s="53">
        <f t="shared" si="27"/>
        <v>113.02999999999999</v>
      </c>
      <c r="N61" s="5"/>
      <c r="O61" s="19"/>
      <c r="Q61" s="25"/>
    </row>
    <row r="62" spans="1:17" x14ac:dyDescent="0.3">
      <c r="A62" s="23"/>
      <c r="C62" s="42">
        <f t="shared" si="18"/>
        <v>23.490000000000002</v>
      </c>
      <c r="D62" s="11">
        <f>IF(D60&gt;0,D61+0.25,0)</f>
        <v>14.5</v>
      </c>
      <c r="E62" s="49">
        <f t="shared" ref="E62:M62" si="28">($D$62*(E52/100)*$F$14)+($F$14*$F$24)+$F$15-SUMPRODUCT($L$11:$L$25,$M$11:$M$25)-((E52/100)*$F$14*($F$19+$F$20))</f>
        <v>39.679999999999986</v>
      </c>
      <c r="F62" s="48">
        <f t="shared" si="28"/>
        <v>49.580000000000013</v>
      </c>
      <c r="G62" s="48">
        <f t="shared" si="28"/>
        <v>59.480000000000011</v>
      </c>
      <c r="H62" s="48">
        <f t="shared" si="28"/>
        <v>69.38000000000001</v>
      </c>
      <c r="I62" s="48">
        <f t="shared" si="28"/>
        <v>79.280000000000015</v>
      </c>
      <c r="J62" s="48">
        <f t="shared" si="28"/>
        <v>89.18</v>
      </c>
      <c r="K62" s="48">
        <f t="shared" si="28"/>
        <v>99.080000000000013</v>
      </c>
      <c r="L62" s="48">
        <f t="shared" si="28"/>
        <v>108.98000000000002</v>
      </c>
      <c r="M62" s="53">
        <f t="shared" si="28"/>
        <v>118.88000000000001</v>
      </c>
      <c r="N62" s="5"/>
      <c r="O62" s="19"/>
      <c r="Q62" s="25"/>
    </row>
    <row r="63" spans="1:17" x14ac:dyDescent="0.3">
      <c r="A63" s="23"/>
      <c r="C63" s="42">
        <f t="shared" si="18"/>
        <v>23.895000000000003</v>
      </c>
      <c r="D63" s="11">
        <f>IF(D60&gt;0,D62+0.25,0)</f>
        <v>14.75</v>
      </c>
      <c r="E63" s="49">
        <f t="shared" ref="E63:M63" si="29">($D$63*(E52/100)*$F$14)+($F$14*$F$24)+$F$15-SUMPRODUCT($L$11:$L$25,$M$11:$M$25)-((E52/100)*$F$14*($F$19+$F$20))</f>
        <v>44.02999999999998</v>
      </c>
      <c r="F63" s="48">
        <f t="shared" si="29"/>
        <v>54.117499999999978</v>
      </c>
      <c r="G63" s="48">
        <f t="shared" si="29"/>
        <v>64.204999999999984</v>
      </c>
      <c r="H63" s="48">
        <f t="shared" si="29"/>
        <v>74.292499999999976</v>
      </c>
      <c r="I63" s="48">
        <f t="shared" si="29"/>
        <v>84.379999999999981</v>
      </c>
      <c r="J63" s="48">
        <f t="shared" si="29"/>
        <v>94.467499999999973</v>
      </c>
      <c r="K63" s="48">
        <f t="shared" si="29"/>
        <v>104.55499999999998</v>
      </c>
      <c r="L63" s="48">
        <f t="shared" si="29"/>
        <v>114.64249999999998</v>
      </c>
      <c r="M63" s="53">
        <f t="shared" si="29"/>
        <v>124.72999999999998</v>
      </c>
      <c r="N63" s="5"/>
      <c r="O63" s="19"/>
      <c r="Q63" s="25"/>
    </row>
    <row r="64" spans="1:17" x14ac:dyDescent="0.3">
      <c r="A64" s="23"/>
      <c r="C64" s="42">
        <f t="shared" si="18"/>
        <v>24.3</v>
      </c>
      <c r="D64" s="11">
        <f>IF(D60&gt;0,D63+0.25,0)</f>
        <v>15</v>
      </c>
      <c r="E64" s="49">
        <f t="shared" ref="E64:M64" si="30">($D$64*(E52/100)*$F$14)+($F$14*$F$24)+$F$15-SUMPRODUCT($L$11:$L$25,$M$11:$M$25)-((E52/100)*$F$14*($F$19+$F$20))</f>
        <v>48.38</v>
      </c>
      <c r="F64" s="48">
        <f t="shared" si="30"/>
        <v>58.655000000000001</v>
      </c>
      <c r="G64" s="48">
        <f t="shared" si="30"/>
        <v>68.930000000000007</v>
      </c>
      <c r="H64" s="48">
        <f t="shared" si="30"/>
        <v>79.204999999999998</v>
      </c>
      <c r="I64" s="48">
        <f t="shared" si="30"/>
        <v>89.48</v>
      </c>
      <c r="J64" s="48">
        <f t="shared" si="30"/>
        <v>99.754999999999995</v>
      </c>
      <c r="K64" s="48">
        <f t="shared" si="30"/>
        <v>110.03</v>
      </c>
      <c r="L64" s="48">
        <f t="shared" si="30"/>
        <v>120.30500000000001</v>
      </c>
      <c r="M64" s="53">
        <f t="shared" si="30"/>
        <v>130.58000000000001</v>
      </c>
      <c r="N64" s="5"/>
      <c r="O64" s="19"/>
      <c r="Q64" s="25"/>
    </row>
    <row r="65" spans="1:17" x14ac:dyDescent="0.3">
      <c r="A65" s="23"/>
      <c r="C65" s="42">
        <f t="shared" si="18"/>
        <v>24.705000000000002</v>
      </c>
      <c r="D65" s="11">
        <f>IF(D60&gt;0,D64+0.25,0)</f>
        <v>15.25</v>
      </c>
      <c r="E65" s="49">
        <f t="shared" ref="E65:M65" si="31">($D$65*(E52/100)*$F$14)+($F$14*$F$24)+$F$15-SUMPRODUCT($L$11:$L$25,$M$11:$M$25)-((E52/100)*$F$14*($F$19+$F$20))</f>
        <v>52.729999999999968</v>
      </c>
      <c r="F65" s="48">
        <f t="shared" si="31"/>
        <v>63.192499999999967</v>
      </c>
      <c r="G65" s="48">
        <f t="shared" si="31"/>
        <v>73.654999999999973</v>
      </c>
      <c r="H65" s="48">
        <f t="shared" si="31"/>
        <v>84.117499999999964</v>
      </c>
      <c r="I65" s="48">
        <f t="shared" si="31"/>
        <v>94.57999999999997</v>
      </c>
      <c r="J65" s="48">
        <f t="shared" si="31"/>
        <v>105.04249999999996</v>
      </c>
      <c r="K65" s="48">
        <f t="shared" si="31"/>
        <v>115.50499999999997</v>
      </c>
      <c r="L65" s="48">
        <f t="shared" si="31"/>
        <v>125.96749999999997</v>
      </c>
      <c r="M65" s="53">
        <f t="shared" si="31"/>
        <v>136.42999999999998</v>
      </c>
      <c r="N65" s="5"/>
      <c r="O65" s="19"/>
      <c r="Q65" s="25"/>
    </row>
    <row r="66" spans="1:17" x14ac:dyDescent="0.3">
      <c r="A66" s="23"/>
      <c r="C66" s="42">
        <f t="shared" si="18"/>
        <v>25.110000000000003</v>
      </c>
      <c r="D66" s="11">
        <f>IF(D60&gt;0,D65+0.25,0)</f>
        <v>15.5</v>
      </c>
      <c r="E66" s="49">
        <f t="shared" ref="E66:M66" si="32">($D$66*(E52/100)*$F$14)+($F$14*$F$24)+$F$15-SUMPRODUCT($L$11:$L$25,$M$11:$M$25)-((E52/100)*$F$14*($F$19+$F$20))</f>
        <v>57.079999999999991</v>
      </c>
      <c r="F66" s="48">
        <f t="shared" si="32"/>
        <v>67.72999999999999</v>
      </c>
      <c r="G66" s="48">
        <f t="shared" si="32"/>
        <v>78.38</v>
      </c>
      <c r="H66" s="48">
        <f t="shared" si="32"/>
        <v>89.029999999999987</v>
      </c>
      <c r="I66" s="48">
        <f t="shared" si="32"/>
        <v>99.679999999999993</v>
      </c>
      <c r="J66" s="48">
        <f t="shared" si="32"/>
        <v>110.32999999999998</v>
      </c>
      <c r="K66" s="48">
        <f t="shared" si="32"/>
        <v>120.97999999999999</v>
      </c>
      <c r="L66" s="48">
        <f t="shared" si="32"/>
        <v>131.63</v>
      </c>
      <c r="M66" s="53">
        <f t="shared" si="32"/>
        <v>142.28</v>
      </c>
      <c r="N66" s="5"/>
      <c r="O66" s="19"/>
      <c r="Q66" s="25"/>
    </row>
    <row r="67" spans="1:17" ht="19.5" thickBot="1" x14ac:dyDescent="0.35">
      <c r="A67" s="23"/>
      <c r="C67" s="42">
        <f t="shared" si="18"/>
        <v>25.515000000000001</v>
      </c>
      <c r="D67" s="11">
        <f>IF(D60&gt;0,D66+0.25,0)</f>
        <v>15.75</v>
      </c>
      <c r="E67" s="50">
        <f t="shared" ref="E67:M67" si="33">($D$67*(E52/100)*$F$14)+($F$14*$F$24)+$F$15-SUMPRODUCT($L$11:$L$25,$M$11:$M$25)-((E52/100)*$F$14*($F$19+$F$20))</f>
        <v>61.430000000000014</v>
      </c>
      <c r="F67" s="54">
        <f t="shared" si="33"/>
        <v>72.267500000000013</v>
      </c>
      <c r="G67" s="54">
        <f t="shared" si="33"/>
        <v>83.105000000000018</v>
      </c>
      <c r="H67" s="54">
        <f t="shared" si="33"/>
        <v>93.94250000000001</v>
      </c>
      <c r="I67" s="54">
        <f t="shared" si="33"/>
        <v>104.78000000000002</v>
      </c>
      <c r="J67" s="54">
        <f t="shared" si="33"/>
        <v>115.61750000000001</v>
      </c>
      <c r="K67" s="54">
        <f t="shared" si="33"/>
        <v>126.45500000000001</v>
      </c>
      <c r="L67" s="54">
        <f t="shared" si="33"/>
        <v>137.29250000000002</v>
      </c>
      <c r="M67" s="55">
        <f t="shared" si="33"/>
        <v>148.13000000000002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2</v>
      </c>
      <c r="Q70" s="25"/>
    </row>
    <row r="71" spans="1:17" x14ac:dyDescent="0.3">
      <c r="A71" s="23"/>
      <c r="C71" s="41" t="s">
        <v>31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7844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7843" priority="3132" operator="greaterThan">
      <formula>0</formula>
    </cfRule>
    <cfRule type="cellIs" dxfId="7842" priority="3133" operator="greaterThan">
      <formula>0</formula>
    </cfRule>
  </conditionalFormatting>
  <conditionalFormatting sqref="E32:M46 E53:M67">
    <cfRule type="cellIs" dxfId="7841" priority="3131" operator="greaterThan">
      <formula>0</formula>
    </cfRule>
  </conditionalFormatting>
  <conditionalFormatting sqref="F32">
    <cfRule type="cellIs" dxfId="7840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839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838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837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836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835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834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833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832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831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830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829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828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827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826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825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824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823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822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821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820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819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818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817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816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815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7814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7813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7812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7811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7810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7809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7808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7807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7806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7805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7804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7803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7802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7801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7800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799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798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797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796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795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794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793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792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791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790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789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788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787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786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785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784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783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782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781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780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779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778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777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776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775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774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773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772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771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770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769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768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767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766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765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764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763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762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761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760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759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758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757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756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755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754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753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752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751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750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749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748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747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746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745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744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743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742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741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740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739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738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737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736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735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734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7733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7732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7731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7730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7729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7728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7727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7726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7725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724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7723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722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7721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7720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719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7718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7717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7716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7715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7714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7713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7712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7711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7710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7709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708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7707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706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7705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7704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703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7702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7701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7700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7699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7698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7697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7696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7695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7694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7693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692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7691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690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7689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7688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687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686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685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684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683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682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681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680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679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678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677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676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675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674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673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672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671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670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669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668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667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666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665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664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663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662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661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660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659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658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657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656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7655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654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653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652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651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650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649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648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647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646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645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644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643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642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641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640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639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638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637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636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635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634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633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632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631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630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629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7628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7627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7626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7625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7624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7623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7622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7621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7620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7619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7618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7617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7616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7615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7614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613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612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611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610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609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608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607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606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605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604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603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602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601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600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599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598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597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596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595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594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593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592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591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590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589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588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587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586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585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584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583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582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581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580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579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578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577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576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575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574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573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572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571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570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569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568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567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566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565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564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563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562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561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560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559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558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557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556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555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554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553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552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551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550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549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548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547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546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545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544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543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542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541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540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539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538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537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536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535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534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533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532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531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530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529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528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527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526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525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524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523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522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521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520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19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518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517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516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515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514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513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512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511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510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509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508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507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506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505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504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503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502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501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500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499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498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497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496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495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494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493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492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491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90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489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88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487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486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485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484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483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482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481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480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479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478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477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476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475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74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473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472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471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470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469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468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467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466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465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464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463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462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461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460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459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458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457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456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455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454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53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52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51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50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49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48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47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46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45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44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443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442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441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440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439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438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437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436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435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434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433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432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431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430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429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428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427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426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425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424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423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422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421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420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419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418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417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416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415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414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413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412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411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410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409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408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407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406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405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404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7403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7402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7401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7400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7399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7398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7397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7396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7395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394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7393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7392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7391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7390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7389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7388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7387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7386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7385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7384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7383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7382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7381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7380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7379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378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7377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7376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7375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7374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7373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7372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7371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7370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7369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7368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7367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7366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7365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7364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7363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362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7361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7360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7359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7358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357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356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355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354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353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352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351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350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349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348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347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46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345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44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343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342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7341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7340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7339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7338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7337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7336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7335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7334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7333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7332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7331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30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7329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7328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7327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7326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7325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7324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7323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7322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7321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7320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7319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7318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7317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7316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7315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7314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7313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7312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7311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310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309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308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307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306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305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304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303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302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301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300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299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298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297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296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7295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7294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7293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7292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7291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7290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7289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7288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7287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7286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7285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7284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7283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7282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7281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280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279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278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277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276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275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274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273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272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271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270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269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268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267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266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7265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7264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7263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7262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7261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7260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7259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7258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7257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7256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7255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7254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7253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7252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7251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250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249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248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247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246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245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244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243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242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241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240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239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238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237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236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7235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7234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7233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7232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7231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7230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7229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7228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7227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7226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7225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7224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7223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7222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7221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220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219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218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217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216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215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214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213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212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211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210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209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208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207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206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7205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7204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7203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7202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7201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7200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7199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7198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7197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7196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7195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7194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7193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7192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7191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190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189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188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187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186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185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184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183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182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181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180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179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178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177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176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7175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7174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7173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7172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7171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7170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7169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7168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7167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7166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7165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7164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7163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7162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7161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160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159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58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157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156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155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154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153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152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151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150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149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148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147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146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145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144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43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142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7141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7140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7139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7138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7137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136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135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134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133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132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7131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130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129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128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127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126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125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124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123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122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121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120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119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118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117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116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7115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7114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7113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7112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7111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7110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7109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7108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7107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7106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7105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7104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7103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7102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101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100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99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98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97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96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95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94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93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92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91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90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89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88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87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86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085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84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83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82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81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80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79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78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77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76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75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74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73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72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071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070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69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68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67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66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65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64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63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62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61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60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59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58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57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56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055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054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053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052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051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050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049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048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047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046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045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044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043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042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041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040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039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038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037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036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035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034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033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032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031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030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029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028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027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026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025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024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023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022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021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020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019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018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017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016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015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014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013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012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011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010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009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008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007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006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005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004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003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002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001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000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6999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998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6997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996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6995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6994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993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6992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6991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990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989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988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987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986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985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984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983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982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981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980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979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978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977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976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75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74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73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72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71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70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69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68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67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66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965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64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963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962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961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960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959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958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957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956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955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954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953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952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951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950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949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948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947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946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945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944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943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942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941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940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939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938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937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936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935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934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933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932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931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930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929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928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927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926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925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924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923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922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921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920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919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918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917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916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915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914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913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912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911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910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909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908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907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906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905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904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903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902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901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900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899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898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897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896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895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894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893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892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891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890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889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888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887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886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885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884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883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882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881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880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879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878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877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876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875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874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873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872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871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870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869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868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867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866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865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864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863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862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861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860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859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858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857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856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855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854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853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852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851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850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849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848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847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846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845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844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843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842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841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840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839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838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837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836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835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834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833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832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831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830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829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828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827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826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825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824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823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822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821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820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819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818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817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816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815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814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813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812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811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810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809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808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807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806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805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804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803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802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801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800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799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798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797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796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795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794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793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792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791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790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789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788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787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786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785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784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783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782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781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780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779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778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777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776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775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774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773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772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771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770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769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768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767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766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765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764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763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762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761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760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759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758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757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56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755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754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753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752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751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750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749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748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747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746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745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744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743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742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41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740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739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738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737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736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735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734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733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732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731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730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729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728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727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726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725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724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723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722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721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720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719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718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717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716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715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714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713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712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711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710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709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708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707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706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705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704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703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702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701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700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699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698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697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696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695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694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693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92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691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90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689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688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687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686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685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684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683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682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681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680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679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678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677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76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675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674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673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672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671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670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669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668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667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666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665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664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663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62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661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60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659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658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657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656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655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654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653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652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651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650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649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648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647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646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645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644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643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6642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6641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6640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6639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6638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6637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6636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6635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6634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6633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632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6631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630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6629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6628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627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6626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6625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6624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6623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6622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6621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6620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6619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6618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6617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616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6615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614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6613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6612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611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6610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6609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6608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6607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6606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6605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6604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6603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6602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6601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600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6599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598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6597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6596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595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6594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6593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592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591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590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589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588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587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586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585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584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583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582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581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580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579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578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577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576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575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574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573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572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571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570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569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568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567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566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565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564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563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562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561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560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559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558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557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556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555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554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553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552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551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550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549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548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547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546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545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544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543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542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541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540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539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538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537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36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535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34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533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532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531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530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529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528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527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526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525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524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523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522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521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520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519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518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517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516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515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514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513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512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511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510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509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508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507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506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505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504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503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502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501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500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499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498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497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496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495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494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493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492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491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490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489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488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487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486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485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484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483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482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481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480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479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478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477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476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475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474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473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472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471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470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469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468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467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466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465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464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463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462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461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460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459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458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457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456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455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454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453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452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451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450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449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448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447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446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445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444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443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442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441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440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439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438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437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436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435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434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433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432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431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430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429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428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6427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6426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425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424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423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422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421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420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419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418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417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416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415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414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413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412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411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410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6409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6408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6407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6406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6405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6404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6403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6402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6401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6400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6399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6398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6397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6396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395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394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393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392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391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390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389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388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387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386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385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384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383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382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381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380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6379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6378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6377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6376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6375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6374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6373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6372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6371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6370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6369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6368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6367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6366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365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364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363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362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361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360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359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358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357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356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355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354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53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352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351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350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6349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6348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6347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6346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345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344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343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342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341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340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39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338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337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336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335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334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333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332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331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330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329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328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327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326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325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324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323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322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321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320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6319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6318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6317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6316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6315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6314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6313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6312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6311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6310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6309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6308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6307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6306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305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304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303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302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301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300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299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298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297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296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295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294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293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292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291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290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6289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6288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6287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6286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6285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6284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6283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282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6281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6280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6279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6278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6277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6276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zoomScale="75" zoomScaleNormal="75" workbookViewId="0">
      <selection activeCell="D54" sqref="D5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26</v>
      </c>
      <c r="D2" s="2"/>
      <c r="F2" s="2"/>
      <c r="G2" s="2"/>
      <c r="I2" s="2"/>
      <c r="J2" s="2"/>
      <c r="L2" s="3"/>
      <c r="O2" s="4" t="s">
        <v>56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40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27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41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35</v>
      </c>
      <c r="F7" s="46" t="s">
        <v>57</v>
      </c>
      <c r="G7" s="5"/>
      <c r="H7" s="5"/>
      <c r="I7" s="45"/>
      <c r="J7" s="81"/>
      <c r="K7" s="66"/>
      <c r="L7" s="82" t="s">
        <v>54</v>
      </c>
      <c r="M7" s="65" t="s">
        <v>34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5</v>
      </c>
      <c r="F8" s="13">
        <f>IF(F14&gt;0,1,0)</f>
        <v>0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6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53</v>
      </c>
      <c r="M10" s="68" t="s">
        <v>32</v>
      </c>
      <c r="N10" s="71" t="s">
        <v>33</v>
      </c>
      <c r="O10" s="70"/>
      <c r="Q10" s="25"/>
    </row>
    <row r="11" spans="1:37" x14ac:dyDescent="0.3">
      <c r="A11" s="23"/>
      <c r="C11" s="18"/>
      <c r="D11" s="5"/>
      <c r="E11" s="7" t="s">
        <v>7</v>
      </c>
      <c r="F11" s="10">
        <v>0</v>
      </c>
      <c r="G11" s="5" t="s">
        <v>28</v>
      </c>
      <c r="H11" s="35">
        <f>F11*1.62</f>
        <v>0</v>
      </c>
      <c r="I11" s="5" t="s">
        <v>11</v>
      </c>
      <c r="J11" s="5"/>
      <c r="K11" s="64" t="s">
        <v>14</v>
      </c>
      <c r="L11" s="28">
        <v>0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8</v>
      </c>
      <c r="F12" s="29">
        <v>0</v>
      </c>
      <c r="G12" s="5" t="s">
        <v>10</v>
      </c>
      <c r="H12" s="36">
        <f>F12/162</f>
        <v>0</v>
      </c>
      <c r="I12" s="5" t="s">
        <v>12</v>
      </c>
      <c r="J12" s="5"/>
      <c r="K12" s="64" t="s">
        <v>15</v>
      </c>
      <c r="L12" s="28">
        <v>0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13</v>
      </c>
      <c r="H13" s="5"/>
      <c r="I13" s="5"/>
      <c r="J13" s="5"/>
      <c r="K13" s="64" t="s">
        <v>16</v>
      </c>
      <c r="L13" s="28">
        <v>0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5</v>
      </c>
      <c r="F14" s="30">
        <v>0</v>
      </c>
      <c r="G14" s="5" t="s">
        <v>1</v>
      </c>
      <c r="H14" s="5"/>
      <c r="I14" s="5"/>
      <c r="J14" s="5"/>
      <c r="K14" s="64" t="s">
        <v>44</v>
      </c>
      <c r="L14" s="28">
        <v>0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6</v>
      </c>
      <c r="F15" s="28">
        <v>0</v>
      </c>
      <c r="G15" s="5" t="s">
        <v>0</v>
      </c>
      <c r="H15" s="5"/>
      <c r="I15" s="5"/>
      <c r="J15" s="5"/>
      <c r="K15" s="64" t="s">
        <v>17</v>
      </c>
      <c r="L15" s="28">
        <v>0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18</v>
      </c>
      <c r="L16" s="28">
        <v>0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52</v>
      </c>
      <c r="E17" s="7"/>
      <c r="F17" s="14"/>
      <c r="G17" s="5"/>
      <c r="H17" s="5"/>
      <c r="I17" s="5"/>
      <c r="J17" s="7"/>
      <c r="K17" s="64" t="s">
        <v>19</v>
      </c>
      <c r="L17" s="28">
        <v>0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51</v>
      </c>
      <c r="E18" s="7"/>
      <c r="F18" s="5"/>
      <c r="G18" s="5"/>
      <c r="H18" s="5"/>
      <c r="I18" s="5"/>
      <c r="J18" s="7"/>
      <c r="K18" s="64" t="s">
        <v>20</v>
      </c>
      <c r="L18" s="28">
        <v>0</v>
      </c>
      <c r="M18" s="73">
        <v>0</v>
      </c>
      <c r="N18" s="76">
        <f t="shared" si="0"/>
        <v>1</v>
      </c>
      <c r="O18" s="19"/>
      <c r="Q18" s="25"/>
    </row>
    <row r="19" spans="1:17" x14ac:dyDescent="0.3">
      <c r="A19" s="23"/>
      <c r="C19" s="18"/>
      <c r="D19" s="5"/>
      <c r="E19" s="7" t="s">
        <v>22</v>
      </c>
      <c r="F19" s="10">
        <v>0</v>
      </c>
      <c r="G19" s="5" t="s">
        <v>9</v>
      </c>
      <c r="H19" s="39" t="s">
        <v>13</v>
      </c>
      <c r="I19" s="5"/>
      <c r="J19" s="7"/>
      <c r="K19" s="64" t="s">
        <v>21</v>
      </c>
      <c r="L19" s="28">
        <v>0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23</v>
      </c>
      <c r="F20" s="10">
        <v>0</v>
      </c>
      <c r="G20" s="5" t="s">
        <v>9</v>
      </c>
      <c r="H20" s="39" t="s">
        <v>13</v>
      </c>
      <c r="I20" s="5"/>
      <c r="J20" s="7"/>
      <c r="K20" s="64" t="s">
        <v>21</v>
      </c>
      <c r="L20" s="28">
        <v>0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45</v>
      </c>
      <c r="E21" s="7"/>
      <c r="F21" s="7"/>
      <c r="G21" s="7"/>
      <c r="H21" s="7"/>
      <c r="I21" s="5"/>
      <c r="J21" s="7"/>
      <c r="K21" s="64" t="s">
        <v>47</v>
      </c>
      <c r="L21" s="28">
        <v>0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46</v>
      </c>
      <c r="E22" s="7"/>
      <c r="F22" s="5"/>
      <c r="G22" s="5"/>
      <c r="H22" s="5"/>
      <c r="I22" s="5"/>
      <c r="J22" s="7"/>
      <c r="K22" s="64" t="s">
        <v>48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49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39</v>
      </c>
      <c r="F24" s="28">
        <v>0</v>
      </c>
      <c r="G24" s="5" t="s">
        <v>24</v>
      </c>
      <c r="H24" s="5"/>
      <c r="I24" s="5"/>
      <c r="J24" s="7"/>
      <c r="K24" s="64" t="s">
        <v>49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37</v>
      </c>
      <c r="E25" s="7"/>
      <c r="F25" s="13"/>
      <c r="G25" s="5"/>
      <c r="H25" s="5"/>
      <c r="I25" s="5"/>
      <c r="J25" s="78"/>
      <c r="K25" s="79" t="s">
        <v>49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25</v>
      </c>
      <c r="E26" s="5"/>
      <c r="F26" s="12"/>
      <c r="G26" s="5"/>
      <c r="H26" s="5"/>
      <c r="I26" s="5"/>
      <c r="J26" s="5"/>
      <c r="K26" s="34" t="s">
        <v>50</v>
      </c>
      <c r="L26" s="32">
        <f>SUM(L11:L25)</f>
        <v>0</v>
      </c>
      <c r="M26" s="33" t="s">
        <v>38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55</v>
      </c>
      <c r="M27" s="86">
        <f>SUMPRODUCT(L11:L25,M11:M25)</f>
        <v>0</v>
      </c>
      <c r="N27" s="86">
        <f>SUMPRODUCT(L11:L25,N11:N25)</f>
        <v>0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42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30</v>
      </c>
      <c r="E30" s="5"/>
      <c r="F30" s="5"/>
      <c r="G30" s="5"/>
      <c r="H30" s="5"/>
      <c r="I30" s="8" t="s">
        <v>3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29</v>
      </c>
      <c r="D31" s="9" t="s">
        <v>4</v>
      </c>
      <c r="E31" s="31">
        <f>IF(I31&gt;0,F31-250,0)</f>
        <v>0</v>
      </c>
      <c r="F31" s="31">
        <f>IF(I31&gt;0,G31-250,0)</f>
        <v>0</v>
      </c>
      <c r="G31" s="31">
        <f>IF(I31&gt;0,H31-250,0)</f>
        <v>0</v>
      </c>
      <c r="H31" s="31">
        <f>IF(I31&gt;0,I31-250,0)</f>
        <v>0</v>
      </c>
      <c r="I31" s="63">
        <f>F12</f>
        <v>0</v>
      </c>
      <c r="J31" s="31">
        <f>IF(I31&gt;0,I31+250,0)</f>
        <v>0</v>
      </c>
      <c r="K31" s="31">
        <f>IF(I31&gt;0,J31+250,0)</f>
        <v>0</v>
      </c>
      <c r="L31" s="31">
        <f>IF(I31&gt;0,K31+250,0)</f>
        <v>0</v>
      </c>
      <c r="M31" s="31">
        <f>IF(I31&gt;0,L31+250,0)</f>
        <v>0</v>
      </c>
      <c r="N31" s="5"/>
      <c r="O31" s="19"/>
      <c r="Q31" s="25"/>
    </row>
    <row r="32" spans="1:17" x14ac:dyDescent="0.3">
      <c r="A32" s="23"/>
      <c r="C32" s="42">
        <f t="shared" ref="C32:C46" si="1">D32*1.62</f>
        <v>0</v>
      </c>
      <c r="D32" s="11">
        <f>IF(D39&gt;0,D33-0.25,0)</f>
        <v>0</v>
      </c>
      <c r="E32" s="47">
        <f>($D$32*(E31/100)*(1-$F$14))+((1-$F$14)*$F$24)-$F$15-SUMPRODUCT($L$11:$L$25,$N$11:$N$25)-((E31/100)*(1-$F$14)*($F$19+$F$20))</f>
        <v>0</v>
      </c>
      <c r="F32" s="51">
        <f t="shared" ref="F32:M32" si="2">($D$32*(F31/100)*(1-$F$14))+((1-$F$14)*$F$24)-$F$15-SUMPRODUCT($L$11:$L$25,$N$11:$N$25)-((F31/100)*(1-$F$14)*($F$19+$F$20))</f>
        <v>0</v>
      </c>
      <c r="G32" s="51">
        <f t="shared" si="2"/>
        <v>0</v>
      </c>
      <c r="H32" s="51">
        <f t="shared" si="2"/>
        <v>0</v>
      </c>
      <c r="I32" s="51">
        <f t="shared" si="2"/>
        <v>0</v>
      </c>
      <c r="J32" s="51">
        <f t="shared" si="2"/>
        <v>0</v>
      </c>
      <c r="K32" s="51">
        <f t="shared" si="2"/>
        <v>0</v>
      </c>
      <c r="L32" s="51">
        <f t="shared" si="2"/>
        <v>0</v>
      </c>
      <c r="M32" s="52">
        <f t="shared" si="2"/>
        <v>0</v>
      </c>
      <c r="N32" s="5"/>
      <c r="O32" s="19"/>
      <c r="Q32" s="25"/>
    </row>
    <row r="33" spans="1:17" x14ac:dyDescent="0.3">
      <c r="A33" s="23"/>
      <c r="C33" s="42">
        <f t="shared" si="1"/>
        <v>0</v>
      </c>
      <c r="D33" s="11">
        <f>IF(D39&gt;0,D34-0.25,0)</f>
        <v>0</v>
      </c>
      <c r="E33" s="49">
        <f t="shared" ref="E33:M33" si="3">($D$33*(E31/100)*(1-$F$14))+((1-$F$14)*$F$24)-$F$15-SUMPRODUCT($L$11:$L$25,$N$11:$N$25)-((E31/100)*(1-$F$14)*($F$19+$F$20))</f>
        <v>0</v>
      </c>
      <c r="F33" s="48">
        <f t="shared" si="3"/>
        <v>0</v>
      </c>
      <c r="G33" s="48">
        <f t="shared" si="3"/>
        <v>0</v>
      </c>
      <c r="H33" s="48">
        <f t="shared" si="3"/>
        <v>0</v>
      </c>
      <c r="I33" s="48">
        <f t="shared" si="3"/>
        <v>0</v>
      </c>
      <c r="J33" s="48">
        <f t="shared" si="3"/>
        <v>0</v>
      </c>
      <c r="K33" s="48">
        <f t="shared" si="3"/>
        <v>0</v>
      </c>
      <c r="L33" s="48">
        <f t="shared" si="3"/>
        <v>0</v>
      </c>
      <c r="M33" s="53">
        <f t="shared" si="3"/>
        <v>0</v>
      </c>
      <c r="N33" s="5"/>
      <c r="O33" s="19"/>
      <c r="Q33" s="25"/>
    </row>
    <row r="34" spans="1:17" x14ac:dyDescent="0.3">
      <c r="A34" s="23"/>
      <c r="C34" s="42">
        <f t="shared" si="1"/>
        <v>0</v>
      </c>
      <c r="D34" s="11">
        <f>IF(D39&gt;0,D35-0.25,0)</f>
        <v>0</v>
      </c>
      <c r="E34" s="49">
        <f t="shared" ref="E34:M34" si="4">($D$34*(E31/100)*(1-$F$14))+((1-$F$14)*$F$24)-$F$15-SUMPRODUCT($L$11:$L$25,$N$11:$N$25)-((E31/100)*(1-$F$14)*($F$19+$F$20))</f>
        <v>0</v>
      </c>
      <c r="F34" s="48">
        <f t="shared" si="4"/>
        <v>0</v>
      </c>
      <c r="G34" s="48">
        <f t="shared" si="4"/>
        <v>0</v>
      </c>
      <c r="H34" s="48">
        <f t="shared" si="4"/>
        <v>0</v>
      </c>
      <c r="I34" s="48">
        <f t="shared" si="4"/>
        <v>0</v>
      </c>
      <c r="J34" s="48">
        <f t="shared" si="4"/>
        <v>0</v>
      </c>
      <c r="K34" s="48">
        <f t="shared" si="4"/>
        <v>0</v>
      </c>
      <c r="L34" s="48">
        <f t="shared" si="4"/>
        <v>0</v>
      </c>
      <c r="M34" s="53">
        <f t="shared" si="4"/>
        <v>0</v>
      </c>
      <c r="N34" s="5"/>
      <c r="O34" s="19"/>
      <c r="Q34" s="25"/>
    </row>
    <row r="35" spans="1:17" x14ac:dyDescent="0.3">
      <c r="A35" s="23"/>
      <c r="C35" s="42">
        <f t="shared" si="1"/>
        <v>0</v>
      </c>
      <c r="D35" s="11">
        <f>IF(D39&gt;0,D36-0.25,0)</f>
        <v>0</v>
      </c>
      <c r="E35" s="49">
        <f t="shared" ref="E35:M35" si="5">($D$35*(E31/100)*(1-$F$14))+((1-$F$14)*$F$24)-$F$15-SUMPRODUCT($L$11:$L$25,$N$11:$N$25)-((E31/100)*(1-$F$14)*($F$19+$F$20))</f>
        <v>0</v>
      </c>
      <c r="F35" s="48">
        <f t="shared" si="5"/>
        <v>0</v>
      </c>
      <c r="G35" s="48">
        <f t="shared" si="5"/>
        <v>0</v>
      </c>
      <c r="H35" s="48">
        <f t="shared" si="5"/>
        <v>0</v>
      </c>
      <c r="I35" s="48">
        <f t="shared" si="5"/>
        <v>0</v>
      </c>
      <c r="J35" s="48">
        <f t="shared" si="5"/>
        <v>0</v>
      </c>
      <c r="K35" s="48">
        <f t="shared" si="5"/>
        <v>0</v>
      </c>
      <c r="L35" s="48">
        <f t="shared" si="5"/>
        <v>0</v>
      </c>
      <c r="M35" s="53">
        <f t="shared" si="5"/>
        <v>0</v>
      </c>
      <c r="N35" s="5"/>
      <c r="O35" s="19"/>
      <c r="Q35" s="25"/>
    </row>
    <row r="36" spans="1:17" x14ac:dyDescent="0.3">
      <c r="A36" s="23"/>
      <c r="C36" s="42">
        <f t="shared" si="1"/>
        <v>0</v>
      </c>
      <c r="D36" s="11">
        <f>IF(D39&gt;0,D37-0.25,0)</f>
        <v>0</v>
      </c>
      <c r="E36" s="49">
        <f t="shared" ref="E36:M36" si="6">($D$36*(E31/100)*(1-$F$14))+((1-$F$14)*$F$24)-$F$15-SUMPRODUCT($L$11:$L$25,$N$11:$N$25)-((E31/100)*(1-$F$14)*($F$19+$F$20))</f>
        <v>0</v>
      </c>
      <c r="F36" s="48">
        <f t="shared" si="6"/>
        <v>0</v>
      </c>
      <c r="G36" s="48">
        <f t="shared" si="6"/>
        <v>0</v>
      </c>
      <c r="H36" s="48">
        <f t="shared" si="6"/>
        <v>0</v>
      </c>
      <c r="I36" s="48">
        <f t="shared" si="6"/>
        <v>0</v>
      </c>
      <c r="J36" s="48">
        <f t="shared" si="6"/>
        <v>0</v>
      </c>
      <c r="K36" s="48">
        <f t="shared" si="6"/>
        <v>0</v>
      </c>
      <c r="L36" s="48">
        <f t="shared" si="6"/>
        <v>0</v>
      </c>
      <c r="M36" s="53">
        <f t="shared" si="6"/>
        <v>0</v>
      </c>
      <c r="N36" s="5"/>
      <c r="O36" s="19"/>
      <c r="Q36" s="25"/>
    </row>
    <row r="37" spans="1:17" x14ac:dyDescent="0.3">
      <c r="A37" s="23"/>
      <c r="C37" s="42">
        <f t="shared" si="1"/>
        <v>0</v>
      </c>
      <c r="D37" s="11">
        <f>IF(D39&gt;0,D38-0.25,0)</f>
        <v>0</v>
      </c>
      <c r="E37" s="49">
        <f t="shared" ref="E37:M37" si="7">($D$37*(E31/100)*(1-$F$14))+((1-$F$14)*$F$24)-$F$15-SUMPRODUCT($L$11:$L$25,$N$11:$N$25)-((E31/100)*(1-$F$14)*($F$19+$F$20))</f>
        <v>0</v>
      </c>
      <c r="F37" s="48">
        <f t="shared" si="7"/>
        <v>0</v>
      </c>
      <c r="G37" s="48">
        <f t="shared" si="7"/>
        <v>0</v>
      </c>
      <c r="H37" s="48">
        <f t="shared" si="7"/>
        <v>0</v>
      </c>
      <c r="I37" s="48">
        <f t="shared" si="7"/>
        <v>0</v>
      </c>
      <c r="J37" s="48">
        <f t="shared" si="7"/>
        <v>0</v>
      </c>
      <c r="K37" s="48">
        <f t="shared" si="7"/>
        <v>0</v>
      </c>
      <c r="L37" s="48">
        <f t="shared" si="7"/>
        <v>0</v>
      </c>
      <c r="M37" s="53">
        <f t="shared" si="7"/>
        <v>0</v>
      </c>
      <c r="N37" s="5"/>
      <c r="O37" s="19"/>
      <c r="Q37" s="25"/>
    </row>
    <row r="38" spans="1:17" x14ac:dyDescent="0.3">
      <c r="A38" s="23"/>
      <c r="C38" s="42">
        <f t="shared" si="1"/>
        <v>0</v>
      </c>
      <c r="D38" s="11">
        <f>IF(D39&gt;0,D39-0.25,0)</f>
        <v>0</v>
      </c>
      <c r="E38" s="49">
        <f t="shared" ref="E38:M38" si="8">($D$38*(E31/100)*(1-$F$14))+((1-$F$14)*$F$24)-$F$15-SUMPRODUCT($L$11:$L$25,$N$11:$N$25)-((E31/100)*(1-$F$14)*($F$19+$F$20))</f>
        <v>0</v>
      </c>
      <c r="F38" s="48">
        <f t="shared" si="8"/>
        <v>0</v>
      </c>
      <c r="G38" s="48">
        <f t="shared" si="8"/>
        <v>0</v>
      </c>
      <c r="H38" s="48">
        <f t="shared" si="8"/>
        <v>0</v>
      </c>
      <c r="I38" s="48">
        <f t="shared" si="8"/>
        <v>0</v>
      </c>
      <c r="J38" s="48">
        <f t="shared" si="8"/>
        <v>0</v>
      </c>
      <c r="K38" s="48">
        <f t="shared" si="8"/>
        <v>0</v>
      </c>
      <c r="L38" s="48">
        <f t="shared" si="8"/>
        <v>0</v>
      </c>
      <c r="M38" s="53">
        <f t="shared" si="8"/>
        <v>0</v>
      </c>
      <c r="N38" s="5"/>
      <c r="O38" s="19"/>
      <c r="Q38" s="25"/>
    </row>
    <row r="39" spans="1:17" x14ac:dyDescent="0.3">
      <c r="A39" s="23"/>
      <c r="C39" s="42">
        <f t="shared" si="1"/>
        <v>0</v>
      </c>
      <c r="D39" s="62">
        <f>F11</f>
        <v>0</v>
      </c>
      <c r="E39" s="49">
        <f t="shared" ref="E39:M39" si="9">($D$39*(E31/100)*(1-$F$14))+((1-$F$14)*$F$24)-$F$15-SUMPRODUCT($L$11:$L$25,$N$11:$N$25)-((E31/100)*(1-$F$14)*($F$19+$F$20))</f>
        <v>0</v>
      </c>
      <c r="F39" s="48">
        <f t="shared" si="9"/>
        <v>0</v>
      </c>
      <c r="G39" s="48">
        <f t="shared" si="9"/>
        <v>0</v>
      </c>
      <c r="H39" s="48">
        <f t="shared" si="9"/>
        <v>0</v>
      </c>
      <c r="I39" s="61">
        <f t="shared" si="9"/>
        <v>0</v>
      </c>
      <c r="J39" s="48">
        <f t="shared" si="9"/>
        <v>0</v>
      </c>
      <c r="K39" s="48">
        <f t="shared" si="9"/>
        <v>0</v>
      </c>
      <c r="L39" s="48">
        <f t="shared" si="9"/>
        <v>0</v>
      </c>
      <c r="M39" s="53">
        <f t="shared" si="9"/>
        <v>0</v>
      </c>
      <c r="N39" s="5"/>
      <c r="O39" s="19"/>
      <c r="Q39" s="25"/>
    </row>
    <row r="40" spans="1:17" x14ac:dyDescent="0.3">
      <c r="A40" s="23"/>
      <c r="C40" s="42">
        <f t="shared" si="1"/>
        <v>0</v>
      </c>
      <c r="D40" s="11">
        <f>IF(D39&gt;0,D39+0.25,0)</f>
        <v>0</v>
      </c>
      <c r="E40" s="49">
        <f t="shared" ref="E40:M40" si="10">($D$40*(E31/100)*(1-$F$14))+((1-$F$14)*$F$24)-$F$15-SUMPRODUCT($L$11:$L$25,$N$11:$N$25)-((E31/100)*(1-$F$14)*($F$19+$F$20))</f>
        <v>0</v>
      </c>
      <c r="F40" s="48">
        <f t="shared" si="10"/>
        <v>0</v>
      </c>
      <c r="G40" s="48">
        <f t="shared" si="10"/>
        <v>0</v>
      </c>
      <c r="H40" s="48">
        <f t="shared" si="10"/>
        <v>0</v>
      </c>
      <c r="I40" s="48">
        <f t="shared" si="10"/>
        <v>0</v>
      </c>
      <c r="J40" s="48">
        <f t="shared" si="10"/>
        <v>0</v>
      </c>
      <c r="K40" s="48">
        <f t="shared" si="10"/>
        <v>0</v>
      </c>
      <c r="L40" s="48">
        <f t="shared" si="10"/>
        <v>0</v>
      </c>
      <c r="M40" s="53">
        <f t="shared" si="10"/>
        <v>0</v>
      </c>
      <c r="N40" s="5"/>
      <c r="O40" s="19"/>
      <c r="Q40" s="25"/>
    </row>
    <row r="41" spans="1:17" x14ac:dyDescent="0.3">
      <c r="A41" s="23"/>
      <c r="C41" s="42">
        <f t="shared" si="1"/>
        <v>0</v>
      </c>
      <c r="D41" s="11">
        <f>IF(D39&gt;0,D40+0.25,0)</f>
        <v>0</v>
      </c>
      <c r="E41" s="49">
        <f t="shared" ref="E41:M41" si="11">($D$41*(E31/100)*(1-$F$14))+((1-$F$14)*$F$24)-$F$15-SUMPRODUCT($L$11:$L$25,$N$11:$N$25)-((E31/100)*(1-$F$14)*($F$19+$F$20))</f>
        <v>0</v>
      </c>
      <c r="F41" s="48">
        <f t="shared" si="11"/>
        <v>0</v>
      </c>
      <c r="G41" s="48">
        <f t="shared" si="11"/>
        <v>0</v>
      </c>
      <c r="H41" s="48">
        <f t="shared" si="11"/>
        <v>0</v>
      </c>
      <c r="I41" s="48">
        <f t="shared" si="11"/>
        <v>0</v>
      </c>
      <c r="J41" s="48">
        <f t="shared" si="11"/>
        <v>0</v>
      </c>
      <c r="K41" s="48">
        <f t="shared" si="11"/>
        <v>0</v>
      </c>
      <c r="L41" s="48">
        <f t="shared" si="11"/>
        <v>0</v>
      </c>
      <c r="M41" s="53">
        <f t="shared" si="11"/>
        <v>0</v>
      </c>
      <c r="N41" s="5"/>
      <c r="O41" s="19"/>
      <c r="Q41" s="25"/>
    </row>
    <row r="42" spans="1:17" x14ac:dyDescent="0.3">
      <c r="A42" s="23"/>
      <c r="C42" s="42">
        <f t="shared" si="1"/>
        <v>0</v>
      </c>
      <c r="D42" s="11">
        <f>IF(D39&gt;0,D41+0.25,0)</f>
        <v>0</v>
      </c>
      <c r="E42" s="49">
        <f t="shared" ref="E42:M42" si="12">($D$42*(E31/100)*(1-$F$14))+((1-$F$14)*$F$24)-$F$15-SUMPRODUCT($L$11:$L$25,$N$11:$N$25)-((E31/100)*(1-$F$14)*($F$19+$F$20))</f>
        <v>0</v>
      </c>
      <c r="F42" s="48">
        <f t="shared" si="12"/>
        <v>0</v>
      </c>
      <c r="G42" s="48">
        <f t="shared" si="12"/>
        <v>0</v>
      </c>
      <c r="H42" s="48">
        <f t="shared" si="12"/>
        <v>0</v>
      </c>
      <c r="I42" s="48">
        <f t="shared" si="12"/>
        <v>0</v>
      </c>
      <c r="J42" s="48">
        <f t="shared" si="12"/>
        <v>0</v>
      </c>
      <c r="K42" s="48">
        <f t="shared" si="12"/>
        <v>0</v>
      </c>
      <c r="L42" s="48">
        <f t="shared" si="12"/>
        <v>0</v>
      </c>
      <c r="M42" s="53">
        <f t="shared" si="12"/>
        <v>0</v>
      </c>
      <c r="N42" s="5"/>
      <c r="O42" s="19"/>
      <c r="Q42" s="25"/>
    </row>
    <row r="43" spans="1:17" x14ac:dyDescent="0.3">
      <c r="A43" s="23"/>
      <c r="C43" s="42">
        <f t="shared" si="1"/>
        <v>0</v>
      </c>
      <c r="D43" s="11">
        <f>IF(D39&gt;0,D42+0.25,0)</f>
        <v>0</v>
      </c>
      <c r="E43" s="49">
        <f t="shared" ref="E43:M43" si="13">($D$43*(E31/100)*(1-$F$14))+((1-$F$14)*$F$24)-$F$15-SUMPRODUCT($L$11:$L$25,$N$11:$N$25)-((E31/100)*(1-$F$14)*($F$19+$F$20))</f>
        <v>0</v>
      </c>
      <c r="F43" s="48">
        <f t="shared" si="13"/>
        <v>0</v>
      </c>
      <c r="G43" s="48">
        <f t="shared" si="13"/>
        <v>0</v>
      </c>
      <c r="H43" s="48">
        <f t="shared" si="13"/>
        <v>0</v>
      </c>
      <c r="I43" s="48">
        <f t="shared" si="13"/>
        <v>0</v>
      </c>
      <c r="J43" s="48">
        <f t="shared" si="13"/>
        <v>0</v>
      </c>
      <c r="K43" s="48">
        <f t="shared" si="13"/>
        <v>0</v>
      </c>
      <c r="L43" s="48">
        <f t="shared" si="13"/>
        <v>0</v>
      </c>
      <c r="M43" s="53">
        <f t="shared" si="13"/>
        <v>0</v>
      </c>
      <c r="N43" s="5"/>
      <c r="O43" s="19"/>
      <c r="Q43" s="25"/>
    </row>
    <row r="44" spans="1:17" x14ac:dyDescent="0.3">
      <c r="A44" s="23"/>
      <c r="C44" s="42">
        <f t="shared" si="1"/>
        <v>0</v>
      </c>
      <c r="D44" s="11">
        <f>IF(D39&gt;0,D43+0.25,0)</f>
        <v>0</v>
      </c>
      <c r="E44" s="49">
        <f t="shared" ref="E44:M44" si="14">($D$44*(E31/100)*(1-$F$14))+((1-$F$14)*$F$24)-$F$15-SUMPRODUCT($L$11:$L$25,$N$11:$N$25)-((E31/100)*(1-$F$14)*($F$19+$F$20))</f>
        <v>0</v>
      </c>
      <c r="F44" s="48">
        <f t="shared" si="14"/>
        <v>0</v>
      </c>
      <c r="G44" s="48">
        <f t="shared" si="14"/>
        <v>0</v>
      </c>
      <c r="H44" s="48">
        <f t="shared" si="14"/>
        <v>0</v>
      </c>
      <c r="I44" s="48">
        <f t="shared" si="14"/>
        <v>0</v>
      </c>
      <c r="J44" s="48">
        <f t="shared" si="14"/>
        <v>0</v>
      </c>
      <c r="K44" s="48">
        <f t="shared" si="14"/>
        <v>0</v>
      </c>
      <c r="L44" s="48">
        <f t="shared" si="14"/>
        <v>0</v>
      </c>
      <c r="M44" s="53">
        <f t="shared" si="14"/>
        <v>0</v>
      </c>
      <c r="N44" s="5"/>
      <c r="O44" s="19"/>
      <c r="Q44" s="25"/>
    </row>
    <row r="45" spans="1:17" x14ac:dyDescent="0.3">
      <c r="A45" s="23"/>
      <c r="C45" s="42">
        <f t="shared" si="1"/>
        <v>0</v>
      </c>
      <c r="D45" s="11">
        <f>IF(D39&gt;0,D44+0.25,0)</f>
        <v>0</v>
      </c>
      <c r="E45" s="49">
        <f t="shared" ref="E45:M45" si="15">($D$45*(E31/100)*(1-$F$14))+((1-$F$14)*$F$24)-$F$15-SUMPRODUCT($L$11:$L$25,$N$11:$N$25)-((E31/100)*(1-$F$14)*($F$19+$F$20))</f>
        <v>0</v>
      </c>
      <c r="F45" s="48">
        <f t="shared" si="15"/>
        <v>0</v>
      </c>
      <c r="G45" s="48">
        <f t="shared" si="15"/>
        <v>0</v>
      </c>
      <c r="H45" s="48">
        <f t="shared" si="15"/>
        <v>0</v>
      </c>
      <c r="I45" s="48">
        <f t="shared" si="15"/>
        <v>0</v>
      </c>
      <c r="J45" s="48">
        <f t="shared" si="15"/>
        <v>0</v>
      </c>
      <c r="K45" s="48">
        <f t="shared" si="15"/>
        <v>0</v>
      </c>
      <c r="L45" s="48">
        <f t="shared" si="15"/>
        <v>0</v>
      </c>
      <c r="M45" s="53">
        <f t="shared" si="15"/>
        <v>0</v>
      </c>
      <c r="N45" s="5"/>
      <c r="O45" s="19"/>
      <c r="Q45" s="25"/>
    </row>
    <row r="46" spans="1:17" ht="19.5" thickBot="1" x14ac:dyDescent="0.35">
      <c r="A46" s="23"/>
      <c r="C46" s="42">
        <f t="shared" si="1"/>
        <v>0</v>
      </c>
      <c r="D46" s="11">
        <f>IF(D39&gt;0,D45+0.25,0)</f>
        <v>0</v>
      </c>
      <c r="E46" s="50">
        <f t="shared" ref="E46:M46" si="16">($D$46*(E31/100)*(1-$F$14))+((1-$F$14)*$F$24)-$F$15-SUMPRODUCT($L$11:$L$25,$N$11:$N$25)-((E31/100)*(1-$F$14)*($F$19+$F$20))</f>
        <v>0</v>
      </c>
      <c r="F46" s="54">
        <f t="shared" si="16"/>
        <v>0</v>
      </c>
      <c r="G46" s="54">
        <f t="shared" si="16"/>
        <v>0</v>
      </c>
      <c r="H46" s="54">
        <f t="shared" si="16"/>
        <v>0</v>
      </c>
      <c r="I46" s="54">
        <f t="shared" si="16"/>
        <v>0</v>
      </c>
      <c r="J46" s="54">
        <f t="shared" si="16"/>
        <v>0</v>
      </c>
      <c r="K46" s="54">
        <f t="shared" si="16"/>
        <v>0</v>
      </c>
      <c r="L46" s="54">
        <f t="shared" si="16"/>
        <v>0</v>
      </c>
      <c r="M46" s="55">
        <f t="shared" si="16"/>
        <v>0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43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30</v>
      </c>
      <c r="E51" s="5"/>
      <c r="F51" s="5"/>
      <c r="G51" s="5"/>
      <c r="H51" s="5"/>
      <c r="I51" s="8" t="s">
        <v>3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29</v>
      </c>
      <c r="D52" s="9" t="s">
        <v>4</v>
      </c>
      <c r="E52" s="31">
        <f>IF(I52&gt;0,F52-250,0)</f>
        <v>0</v>
      </c>
      <c r="F52" s="31">
        <f>IF(I52&gt;0,G52-250,0)</f>
        <v>0</v>
      </c>
      <c r="G52" s="31">
        <f>IF(I52&gt;0,H52-250,0)</f>
        <v>0</v>
      </c>
      <c r="H52" s="31">
        <f>IF(I52&gt;0,I52-250,0)</f>
        <v>0</v>
      </c>
      <c r="I52" s="63">
        <f>F12</f>
        <v>0</v>
      </c>
      <c r="J52" s="31">
        <f>IF(I52&gt;0,I52+250,0)</f>
        <v>0</v>
      </c>
      <c r="K52" s="31">
        <f>IF(I52&gt;0,J52+250,0)</f>
        <v>0</v>
      </c>
      <c r="L52" s="31">
        <f>IF(I52&gt;0,K52+250,0)</f>
        <v>0</v>
      </c>
      <c r="M52" s="31">
        <f>IF(I52&gt;0,L52+250,0)</f>
        <v>0</v>
      </c>
      <c r="N52" s="5"/>
      <c r="O52" s="19"/>
      <c r="Q52" s="25"/>
    </row>
    <row r="53" spans="1:17" x14ac:dyDescent="0.3">
      <c r="A53" s="23"/>
      <c r="C53" s="42">
        <f t="shared" ref="C53:C67" si="17">D53*1.62</f>
        <v>0</v>
      </c>
      <c r="D53" s="11">
        <f>IF(D60&gt;0,D54-0.25,0)</f>
        <v>0</v>
      </c>
      <c r="E53" s="47">
        <f t="shared" ref="E53:M53" si="18">($D$53*(E52/100)*$F$14)+($F$14*$F$24)+$F$15-SUMPRODUCT($L$11:$L$25,$M$11:$M$25)-((E52/100)*$F$14*($F$19+$F$20))</f>
        <v>0</v>
      </c>
      <c r="F53" s="51">
        <f>($D$53*(F52/100)*$F$14)+($F$14*$F$24)+$F$15-SUMPRODUCT($L$11:$L$25,$M$11:$M$25)-((F52/100)*$F$14*($F$19+$F$20))</f>
        <v>0</v>
      </c>
      <c r="G53" s="51">
        <f t="shared" si="18"/>
        <v>0</v>
      </c>
      <c r="H53" s="51">
        <f>($D$53*(H52/100)*$F$14)+($F$14*$F$24)+$F$15-SUMPRODUCT($L$11:$L$25,$M$11:$M$25)-((H52/100)*$F$14*($F$19+$F$20))</f>
        <v>0</v>
      </c>
      <c r="I53" s="51">
        <f t="shared" si="18"/>
        <v>0</v>
      </c>
      <c r="J53" s="51">
        <f t="shared" si="18"/>
        <v>0</v>
      </c>
      <c r="K53" s="51">
        <f t="shared" si="18"/>
        <v>0</v>
      </c>
      <c r="L53" s="51">
        <f t="shared" si="18"/>
        <v>0</v>
      </c>
      <c r="M53" s="52">
        <f t="shared" si="18"/>
        <v>0</v>
      </c>
      <c r="N53" s="5"/>
      <c r="O53" s="19"/>
      <c r="Q53" s="25"/>
    </row>
    <row r="54" spans="1:17" x14ac:dyDescent="0.3">
      <c r="A54" s="23"/>
      <c r="C54" s="42">
        <f t="shared" si="17"/>
        <v>0</v>
      </c>
      <c r="D54" s="11">
        <f>IF(D60&gt;0,D55-0.25,0)</f>
        <v>0</v>
      </c>
      <c r="E54" s="49">
        <f t="shared" ref="E54:M54" si="19">($D$54*(E52/100)*$F$14)+($F$14*$F$24)+$F$15-SUMPRODUCT($L$11:$L$25,$M$11:$M$25)-((E52/100)*$F$14*($F$19+$F$20))</f>
        <v>0</v>
      </c>
      <c r="F54" s="48">
        <f t="shared" si="19"/>
        <v>0</v>
      </c>
      <c r="G54" s="48">
        <f t="shared" si="19"/>
        <v>0</v>
      </c>
      <c r="H54" s="48">
        <f t="shared" si="19"/>
        <v>0</v>
      </c>
      <c r="I54" s="48">
        <f t="shared" si="19"/>
        <v>0</v>
      </c>
      <c r="J54" s="48">
        <f t="shared" si="19"/>
        <v>0</v>
      </c>
      <c r="K54" s="48">
        <f t="shared" si="19"/>
        <v>0</v>
      </c>
      <c r="L54" s="48">
        <f t="shared" si="19"/>
        <v>0</v>
      </c>
      <c r="M54" s="53">
        <f t="shared" si="19"/>
        <v>0</v>
      </c>
      <c r="N54" s="5"/>
      <c r="O54" s="19"/>
      <c r="Q54" s="25"/>
    </row>
    <row r="55" spans="1:17" x14ac:dyDescent="0.3">
      <c r="A55" s="23"/>
      <c r="C55" s="42">
        <f t="shared" si="17"/>
        <v>0</v>
      </c>
      <c r="D55" s="11">
        <f>IF(D60&gt;0,D56-0.25,0)</f>
        <v>0</v>
      </c>
      <c r="E55" s="49">
        <f t="shared" ref="E55:M55" si="20">($D$55*(E52/100)*$F$14)+($F$14*$F$24)+$F$15-SUMPRODUCT($L$11:$L$25,$M$11:$M$25)-((E52/100)*$F$14*($F$19+$F$20))</f>
        <v>0</v>
      </c>
      <c r="F55" s="48">
        <f t="shared" si="20"/>
        <v>0</v>
      </c>
      <c r="G55" s="48">
        <f t="shared" si="20"/>
        <v>0</v>
      </c>
      <c r="H55" s="48">
        <f t="shared" si="20"/>
        <v>0</v>
      </c>
      <c r="I55" s="48">
        <f t="shared" si="20"/>
        <v>0</v>
      </c>
      <c r="J55" s="48">
        <f t="shared" si="20"/>
        <v>0</v>
      </c>
      <c r="K55" s="48">
        <f t="shared" si="20"/>
        <v>0</v>
      </c>
      <c r="L55" s="48">
        <f t="shared" si="20"/>
        <v>0</v>
      </c>
      <c r="M55" s="53">
        <f t="shared" si="20"/>
        <v>0</v>
      </c>
      <c r="N55" s="5"/>
      <c r="O55" s="19"/>
      <c r="Q55" s="25"/>
    </row>
    <row r="56" spans="1:17" x14ac:dyDescent="0.3">
      <c r="A56" s="23"/>
      <c r="C56" s="42">
        <f t="shared" si="17"/>
        <v>0</v>
      </c>
      <c r="D56" s="11">
        <f>IF(D60&gt;0,D57-0.25,0)</f>
        <v>0</v>
      </c>
      <c r="E56" s="49">
        <f t="shared" ref="E56:M56" si="21">($D$56*(E52/100)*$F$14)+($F$14*$F$24)+$F$15-SUMPRODUCT($L$11:$L$25,$M$11:$M$25)-((E52/100)*$F$14*($F$19+$F$20))</f>
        <v>0</v>
      </c>
      <c r="F56" s="48">
        <f t="shared" si="21"/>
        <v>0</v>
      </c>
      <c r="G56" s="48">
        <f t="shared" si="21"/>
        <v>0</v>
      </c>
      <c r="H56" s="48">
        <f t="shared" si="21"/>
        <v>0</v>
      </c>
      <c r="I56" s="48">
        <f t="shared" si="21"/>
        <v>0</v>
      </c>
      <c r="J56" s="48">
        <f t="shared" si="21"/>
        <v>0</v>
      </c>
      <c r="K56" s="48">
        <f t="shared" si="21"/>
        <v>0</v>
      </c>
      <c r="L56" s="48">
        <f t="shared" si="21"/>
        <v>0</v>
      </c>
      <c r="M56" s="53">
        <f t="shared" si="21"/>
        <v>0</v>
      </c>
      <c r="N56" s="5"/>
      <c r="O56" s="19"/>
      <c r="Q56" s="25"/>
    </row>
    <row r="57" spans="1:17" x14ac:dyDescent="0.3">
      <c r="A57" s="23"/>
      <c r="C57" s="42">
        <f t="shared" si="17"/>
        <v>0</v>
      </c>
      <c r="D57" s="11">
        <f>IF(D60&gt;0,D58-0.25,0)</f>
        <v>0</v>
      </c>
      <c r="E57" s="49">
        <f t="shared" ref="E57:M57" si="22">($D$57*(E52/100)*$F$14)+($F$14*$F$24)+$F$15-SUMPRODUCT($L$11:$L$25,$M$11:$M$25)-((E52/100)*$F$14*($F$19+$F$20))</f>
        <v>0</v>
      </c>
      <c r="F57" s="48">
        <f t="shared" si="22"/>
        <v>0</v>
      </c>
      <c r="G57" s="48">
        <f t="shared" si="22"/>
        <v>0</v>
      </c>
      <c r="H57" s="48">
        <f t="shared" si="22"/>
        <v>0</v>
      </c>
      <c r="I57" s="48">
        <f t="shared" si="22"/>
        <v>0</v>
      </c>
      <c r="J57" s="48">
        <f t="shared" si="22"/>
        <v>0</v>
      </c>
      <c r="K57" s="48">
        <f t="shared" si="22"/>
        <v>0</v>
      </c>
      <c r="L57" s="48">
        <f t="shared" si="22"/>
        <v>0</v>
      </c>
      <c r="M57" s="53">
        <f t="shared" si="22"/>
        <v>0</v>
      </c>
      <c r="N57" s="5"/>
      <c r="O57" s="19"/>
      <c r="Q57" s="25"/>
    </row>
    <row r="58" spans="1:17" x14ac:dyDescent="0.3">
      <c r="A58" s="23"/>
      <c r="C58" s="42">
        <f t="shared" si="17"/>
        <v>0</v>
      </c>
      <c r="D58" s="11">
        <f>IF(D60&gt;0,D59-0.25,0)</f>
        <v>0</v>
      </c>
      <c r="E58" s="49">
        <f t="shared" ref="E58:M58" si="23">($D$58*(E52/100)*$F$14)+($F$14*$F$24)+$F$15-SUMPRODUCT($L$11:$L$25,$M$11:$M$25)-((E52/100)*$F$14*($F$19+$F$20))</f>
        <v>0</v>
      </c>
      <c r="F58" s="48">
        <f t="shared" si="23"/>
        <v>0</v>
      </c>
      <c r="G58" s="48">
        <f t="shared" si="23"/>
        <v>0</v>
      </c>
      <c r="H58" s="48">
        <f t="shared" si="23"/>
        <v>0</v>
      </c>
      <c r="I58" s="48">
        <f t="shared" si="23"/>
        <v>0</v>
      </c>
      <c r="J58" s="48">
        <f t="shared" si="23"/>
        <v>0</v>
      </c>
      <c r="K58" s="48">
        <f t="shared" si="23"/>
        <v>0</v>
      </c>
      <c r="L58" s="48">
        <f t="shared" si="23"/>
        <v>0</v>
      </c>
      <c r="M58" s="53">
        <f t="shared" si="23"/>
        <v>0</v>
      </c>
      <c r="N58" s="5"/>
      <c r="O58" s="19"/>
      <c r="Q58" s="25"/>
    </row>
    <row r="59" spans="1:17" x14ac:dyDescent="0.3">
      <c r="A59" s="23"/>
      <c r="C59" s="42">
        <f t="shared" si="17"/>
        <v>0</v>
      </c>
      <c r="D59" s="11">
        <f>IF(D60&gt;0,D60-0.25,0)</f>
        <v>0</v>
      </c>
      <c r="E59" s="49">
        <f t="shared" ref="E59:M59" si="24">($D$59*(E52/100)*$F$14)+($F$14*$F$24)+$F$15-SUMPRODUCT($L$11:$L$25,$M$11:$M$25)-((E52/100)*$F$14*($F$19+$F$20))</f>
        <v>0</v>
      </c>
      <c r="F59" s="48">
        <f t="shared" si="24"/>
        <v>0</v>
      </c>
      <c r="G59" s="48">
        <f t="shared" si="24"/>
        <v>0</v>
      </c>
      <c r="H59" s="48">
        <f t="shared" si="24"/>
        <v>0</v>
      </c>
      <c r="I59" s="48">
        <f t="shared" si="24"/>
        <v>0</v>
      </c>
      <c r="J59" s="48">
        <f t="shared" si="24"/>
        <v>0</v>
      </c>
      <c r="K59" s="48">
        <f t="shared" si="24"/>
        <v>0</v>
      </c>
      <c r="L59" s="48">
        <f t="shared" si="24"/>
        <v>0</v>
      </c>
      <c r="M59" s="53">
        <f t="shared" si="24"/>
        <v>0</v>
      </c>
      <c r="N59" s="5"/>
      <c r="O59" s="19"/>
      <c r="Q59" s="25"/>
    </row>
    <row r="60" spans="1:17" x14ac:dyDescent="0.3">
      <c r="A60" s="23"/>
      <c r="C60" s="42">
        <f t="shared" si="17"/>
        <v>0</v>
      </c>
      <c r="D60" s="62">
        <f>F11</f>
        <v>0</v>
      </c>
      <c r="E60" s="49">
        <f t="shared" ref="E60:M60" si="25">($D$60*(E52/100)*$F$14)+($F$14*$F$24)+$F$15-SUMPRODUCT($L$11:$L$25,$M$11:$M$25)-((E52/100)*$F$14*($F$19+$F$20))</f>
        <v>0</v>
      </c>
      <c r="F60" s="48">
        <f t="shared" si="25"/>
        <v>0</v>
      </c>
      <c r="G60" s="48">
        <f t="shared" si="25"/>
        <v>0</v>
      </c>
      <c r="H60" s="48">
        <f t="shared" si="25"/>
        <v>0</v>
      </c>
      <c r="I60" s="61">
        <f t="shared" si="25"/>
        <v>0</v>
      </c>
      <c r="J60" s="48">
        <f t="shared" si="25"/>
        <v>0</v>
      </c>
      <c r="K60" s="48">
        <f t="shared" si="25"/>
        <v>0</v>
      </c>
      <c r="L60" s="48">
        <f t="shared" si="25"/>
        <v>0</v>
      </c>
      <c r="M60" s="53">
        <f t="shared" si="25"/>
        <v>0</v>
      </c>
      <c r="N60" s="5"/>
      <c r="O60" s="19"/>
      <c r="Q60" s="25"/>
    </row>
    <row r="61" spans="1:17" x14ac:dyDescent="0.3">
      <c r="A61" s="23"/>
      <c r="C61" s="42">
        <f t="shared" si="17"/>
        <v>0</v>
      </c>
      <c r="D61" s="11">
        <f>IF(D60&gt;0,D60+0.25,0)</f>
        <v>0</v>
      </c>
      <c r="E61" s="49">
        <f t="shared" ref="E61:M61" si="26">($D$61*(E52/100)*$F$14)+($F$14*$F$24)+$F$15-SUMPRODUCT($L$11:$L$25,$M$11:$M$25)-((E52/100)*$F$14*($F$19+$F$20))</f>
        <v>0</v>
      </c>
      <c r="F61" s="48">
        <f t="shared" si="26"/>
        <v>0</v>
      </c>
      <c r="G61" s="48">
        <f t="shared" si="26"/>
        <v>0</v>
      </c>
      <c r="H61" s="48">
        <f t="shared" si="26"/>
        <v>0</v>
      </c>
      <c r="I61" s="48">
        <f t="shared" si="26"/>
        <v>0</v>
      </c>
      <c r="J61" s="48">
        <f t="shared" si="26"/>
        <v>0</v>
      </c>
      <c r="K61" s="48">
        <f t="shared" si="26"/>
        <v>0</v>
      </c>
      <c r="L61" s="48">
        <f t="shared" si="26"/>
        <v>0</v>
      </c>
      <c r="M61" s="53">
        <f t="shared" si="26"/>
        <v>0</v>
      </c>
      <c r="N61" s="5"/>
      <c r="O61" s="19"/>
      <c r="Q61" s="25"/>
    </row>
    <row r="62" spans="1:17" x14ac:dyDescent="0.3">
      <c r="A62" s="23"/>
      <c r="C62" s="42">
        <f t="shared" si="17"/>
        <v>0</v>
      </c>
      <c r="D62" s="11">
        <f>IF(D60&gt;0,D61+0.25,0)</f>
        <v>0</v>
      </c>
      <c r="E62" s="49">
        <f t="shared" ref="E62:M62" si="27">($D$62*(E52/100)*$F$14)+($F$14*$F$24)+$F$15-SUMPRODUCT($L$11:$L$25,$M$11:$M$25)-((E52/100)*$F$14*($F$19+$F$20))</f>
        <v>0</v>
      </c>
      <c r="F62" s="48">
        <f t="shared" si="27"/>
        <v>0</v>
      </c>
      <c r="G62" s="48">
        <f t="shared" si="27"/>
        <v>0</v>
      </c>
      <c r="H62" s="48">
        <f t="shared" si="27"/>
        <v>0</v>
      </c>
      <c r="I62" s="48">
        <f t="shared" si="27"/>
        <v>0</v>
      </c>
      <c r="J62" s="48">
        <f t="shared" si="27"/>
        <v>0</v>
      </c>
      <c r="K62" s="48">
        <f t="shared" si="27"/>
        <v>0</v>
      </c>
      <c r="L62" s="48">
        <f t="shared" si="27"/>
        <v>0</v>
      </c>
      <c r="M62" s="53">
        <f t="shared" si="27"/>
        <v>0</v>
      </c>
      <c r="N62" s="5"/>
      <c r="O62" s="19"/>
      <c r="Q62" s="25"/>
    </row>
    <row r="63" spans="1:17" x14ac:dyDescent="0.3">
      <c r="A63" s="23"/>
      <c r="C63" s="42">
        <f t="shared" si="17"/>
        <v>0</v>
      </c>
      <c r="D63" s="11">
        <f>IF(D60&gt;0,D62+0.25,0)</f>
        <v>0</v>
      </c>
      <c r="E63" s="49">
        <f t="shared" ref="E63:M63" si="28">($D$63*(E52/100)*$F$14)+($F$14*$F$24)+$F$15-SUMPRODUCT($L$11:$L$25,$M$11:$M$25)-((E52/100)*$F$14*($F$19+$F$20))</f>
        <v>0</v>
      </c>
      <c r="F63" s="48">
        <f t="shared" si="28"/>
        <v>0</v>
      </c>
      <c r="G63" s="48">
        <f t="shared" si="28"/>
        <v>0</v>
      </c>
      <c r="H63" s="48">
        <f t="shared" si="28"/>
        <v>0</v>
      </c>
      <c r="I63" s="48">
        <f t="shared" si="28"/>
        <v>0</v>
      </c>
      <c r="J63" s="48">
        <f t="shared" si="28"/>
        <v>0</v>
      </c>
      <c r="K63" s="48">
        <f t="shared" si="28"/>
        <v>0</v>
      </c>
      <c r="L63" s="48">
        <f t="shared" si="28"/>
        <v>0</v>
      </c>
      <c r="M63" s="53">
        <f t="shared" si="28"/>
        <v>0</v>
      </c>
      <c r="N63" s="5"/>
      <c r="O63" s="19"/>
      <c r="Q63" s="25"/>
    </row>
    <row r="64" spans="1:17" x14ac:dyDescent="0.3">
      <c r="A64" s="23"/>
      <c r="C64" s="42">
        <f t="shared" si="17"/>
        <v>0</v>
      </c>
      <c r="D64" s="11">
        <f>IF(D60&gt;0,D63+0.25,0)</f>
        <v>0</v>
      </c>
      <c r="E64" s="49">
        <f t="shared" ref="E64:M64" si="29">($D$64*(E52/100)*$F$14)+($F$14*$F$24)+$F$15-SUMPRODUCT($L$11:$L$25,$M$11:$M$25)-((E52/100)*$F$14*($F$19+$F$20))</f>
        <v>0</v>
      </c>
      <c r="F64" s="48">
        <f t="shared" si="29"/>
        <v>0</v>
      </c>
      <c r="G64" s="48">
        <f t="shared" si="29"/>
        <v>0</v>
      </c>
      <c r="H64" s="48">
        <f t="shared" si="29"/>
        <v>0</v>
      </c>
      <c r="I64" s="48">
        <f t="shared" si="29"/>
        <v>0</v>
      </c>
      <c r="J64" s="48">
        <f t="shared" si="29"/>
        <v>0</v>
      </c>
      <c r="K64" s="48">
        <f t="shared" si="29"/>
        <v>0</v>
      </c>
      <c r="L64" s="48">
        <f t="shared" si="29"/>
        <v>0</v>
      </c>
      <c r="M64" s="53">
        <f t="shared" si="29"/>
        <v>0</v>
      </c>
      <c r="N64" s="5"/>
      <c r="O64" s="19"/>
      <c r="Q64" s="25"/>
    </row>
    <row r="65" spans="1:17" x14ac:dyDescent="0.3">
      <c r="A65" s="23"/>
      <c r="C65" s="42">
        <f t="shared" si="17"/>
        <v>0</v>
      </c>
      <c r="D65" s="11">
        <f>IF(D60&gt;0,D64+0.25,0)</f>
        <v>0</v>
      </c>
      <c r="E65" s="49">
        <f t="shared" ref="E65:M65" si="30">($D$65*(E52/100)*$F$14)+($F$14*$F$24)+$F$15-SUMPRODUCT($L$11:$L$25,$M$11:$M$25)-((E52/100)*$F$14*($F$19+$F$20))</f>
        <v>0</v>
      </c>
      <c r="F65" s="48">
        <f t="shared" si="30"/>
        <v>0</v>
      </c>
      <c r="G65" s="48">
        <f t="shared" si="30"/>
        <v>0</v>
      </c>
      <c r="H65" s="48">
        <f t="shared" si="30"/>
        <v>0</v>
      </c>
      <c r="I65" s="48">
        <f t="shared" si="30"/>
        <v>0</v>
      </c>
      <c r="J65" s="48">
        <f t="shared" si="30"/>
        <v>0</v>
      </c>
      <c r="K65" s="48">
        <f t="shared" si="30"/>
        <v>0</v>
      </c>
      <c r="L65" s="48">
        <f t="shared" si="30"/>
        <v>0</v>
      </c>
      <c r="M65" s="53">
        <f t="shared" si="30"/>
        <v>0</v>
      </c>
      <c r="N65" s="5"/>
      <c r="O65" s="19"/>
      <c r="Q65" s="25"/>
    </row>
    <row r="66" spans="1:17" x14ac:dyDescent="0.3">
      <c r="A66" s="23"/>
      <c r="C66" s="42">
        <f t="shared" si="17"/>
        <v>0</v>
      </c>
      <c r="D66" s="11">
        <f>IF(D60&gt;0,D65+0.25,0)</f>
        <v>0</v>
      </c>
      <c r="E66" s="49">
        <f t="shared" ref="E66:M66" si="31">($D$66*(E52/100)*$F$14)+($F$14*$F$24)+$F$15-SUMPRODUCT($L$11:$L$25,$M$11:$M$25)-((E52/100)*$F$14*($F$19+$F$20))</f>
        <v>0</v>
      </c>
      <c r="F66" s="48">
        <f t="shared" si="31"/>
        <v>0</v>
      </c>
      <c r="G66" s="48">
        <f t="shared" si="31"/>
        <v>0</v>
      </c>
      <c r="H66" s="48">
        <f t="shared" si="31"/>
        <v>0</v>
      </c>
      <c r="I66" s="48">
        <f t="shared" si="31"/>
        <v>0</v>
      </c>
      <c r="J66" s="48">
        <f t="shared" si="31"/>
        <v>0</v>
      </c>
      <c r="K66" s="48">
        <f t="shared" si="31"/>
        <v>0</v>
      </c>
      <c r="L66" s="48">
        <f t="shared" si="31"/>
        <v>0</v>
      </c>
      <c r="M66" s="53">
        <f t="shared" si="31"/>
        <v>0</v>
      </c>
      <c r="N66" s="5"/>
      <c r="O66" s="19"/>
      <c r="Q66" s="25"/>
    </row>
    <row r="67" spans="1:17" ht="19.5" thickBot="1" x14ac:dyDescent="0.35">
      <c r="A67" s="23"/>
      <c r="C67" s="42">
        <f t="shared" si="17"/>
        <v>0</v>
      </c>
      <c r="D67" s="11">
        <f>IF(D60&gt;0,D66+0.25,0)</f>
        <v>0</v>
      </c>
      <c r="E67" s="50">
        <f t="shared" ref="E67:M67" si="32">($D$67*(E52/100)*$F$14)+($F$14*$F$24)+$F$15-SUMPRODUCT($L$11:$L$25,$M$11:$M$25)-((E52/100)*$F$14*($F$19+$F$20))</f>
        <v>0</v>
      </c>
      <c r="F67" s="54">
        <f t="shared" si="32"/>
        <v>0</v>
      </c>
      <c r="G67" s="54">
        <f t="shared" si="32"/>
        <v>0</v>
      </c>
      <c r="H67" s="54">
        <f t="shared" si="32"/>
        <v>0</v>
      </c>
      <c r="I67" s="54">
        <f t="shared" si="32"/>
        <v>0</v>
      </c>
      <c r="J67" s="54">
        <f t="shared" si="32"/>
        <v>0</v>
      </c>
      <c r="K67" s="54">
        <f t="shared" si="32"/>
        <v>0</v>
      </c>
      <c r="L67" s="54">
        <f t="shared" si="32"/>
        <v>0</v>
      </c>
      <c r="M67" s="55">
        <f t="shared" si="32"/>
        <v>0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2</v>
      </c>
      <c r="Q70" s="25"/>
    </row>
    <row r="71" spans="1:17" x14ac:dyDescent="0.3">
      <c r="A71" s="23"/>
      <c r="C71" s="41" t="s">
        <v>31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6275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6274" priority="3132" operator="greaterThan">
      <formula>0</formula>
    </cfRule>
    <cfRule type="cellIs" dxfId="6273" priority="3133" operator="greaterThan">
      <formula>0</formula>
    </cfRule>
  </conditionalFormatting>
  <conditionalFormatting sqref="E32:M46 E53:M67">
    <cfRule type="cellIs" dxfId="6272" priority="3131" operator="greaterThan">
      <formula>0</formula>
    </cfRule>
  </conditionalFormatting>
  <conditionalFormatting sqref="F32">
    <cfRule type="cellIs" dxfId="6271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270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269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268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267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266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265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264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263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262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261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260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259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258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257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256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255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254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253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252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251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250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249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248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247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246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6245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6244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6243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6242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6241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6240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6239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6238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6237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6236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6235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6234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6233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6232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6231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6230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6229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6228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6227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6226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6225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6224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6223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6222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6221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6220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219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6218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6217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6216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6215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6214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6213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6212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6211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6210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6209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6208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6207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6206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6205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6204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203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6202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6201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6200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6199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6198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6197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6196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6195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6194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6193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6192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6191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6190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6189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6188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187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6186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6185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6184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6183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6182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6181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6180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6179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6178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6177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6176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6175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6174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6173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6172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171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6170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6169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6168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6167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6166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6165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164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163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162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161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160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159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158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157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156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155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154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153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152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151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150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149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148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147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146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145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144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143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142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141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140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139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138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137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136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135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134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133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132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131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130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129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128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127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126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125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124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123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122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121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120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119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18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117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116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115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114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113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112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111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110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109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108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107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106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105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104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103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102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101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100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099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098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097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096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095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094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093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092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091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090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089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088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087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6086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085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84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083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082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081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080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079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078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077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076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75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074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073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072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071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070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069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068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67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066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6065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6064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6063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6062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061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6060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6059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6058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6057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6056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6055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6054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6053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6052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6051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6050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6049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6048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6047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6046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6045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044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043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042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041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040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039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038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037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036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035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034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033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032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031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030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029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28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027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026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025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024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023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022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021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6020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6019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6018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017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6016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6015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6014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6013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6012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6011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6010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6009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6008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6007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6006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6005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6004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6003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6002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6001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6000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999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998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997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996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995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994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993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992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991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990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989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988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987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986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985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984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983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982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981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980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979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978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977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976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975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974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973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972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971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970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969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968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967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966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965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964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963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962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961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960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959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958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957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956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955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954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953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952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951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950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949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48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947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946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945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944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943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942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941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940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939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938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937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936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935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934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933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32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931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930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929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928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927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926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925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924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923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922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921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920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919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918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917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916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915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914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913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912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911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910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909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908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907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906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905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904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903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902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901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5900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5899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5898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5897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5896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5895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5894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5893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5892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5891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5890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889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5888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887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5886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5885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5884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5883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5882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5881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5880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5879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5878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5877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5876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5875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5874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873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5872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871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5870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5869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5868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5867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5866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5865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5864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5863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5862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5861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5860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5859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5858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857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5856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855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5854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5853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5852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5851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5850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5849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5848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5847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5846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5845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5844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5843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5842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841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5840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839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5838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5837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5836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5835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5834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5833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5832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5831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5830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5829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5828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5827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5826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825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5824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823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5822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5821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5820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5819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5818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5817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5816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5815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5814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5813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5812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5811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5810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809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5808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807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5806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5805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5804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5803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5802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5801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5800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5799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5798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5797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5796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5795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5794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793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5792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791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5790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5789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5788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5787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5786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5785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5784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5783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5782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5781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5780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5779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5778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777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5776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775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5774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5773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5772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5771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5770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5769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5768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5767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5766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5765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5764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5763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5762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761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5760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759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5758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5757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5756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5755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5754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5753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5752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5751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5750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5749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5748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5747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5746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5745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5744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5743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742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741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740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739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738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737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736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735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734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733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732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731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730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729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728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727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726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725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724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723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722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721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720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719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718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717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716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715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714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713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712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711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710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709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708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707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706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705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704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703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702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701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700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699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698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697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696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695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694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693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692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691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690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689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688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687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686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685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684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683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682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81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80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679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678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677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676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675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74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73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72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71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70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69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68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67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66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65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664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663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662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661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660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59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58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57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56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55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54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53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652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651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650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649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648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647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646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645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644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643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642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641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640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639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638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637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636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635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634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633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632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631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630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629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628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627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626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625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624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623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622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621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620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619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618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617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616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615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614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613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612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611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610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609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608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607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606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605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604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603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602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601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600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599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598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597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596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595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594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593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592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591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590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589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588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587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586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585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584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583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582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581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580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579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578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577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576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575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574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573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572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571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570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569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568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567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566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565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564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563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562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561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560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559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58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557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556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555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554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553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552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551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550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549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548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547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546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545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544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43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542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541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540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539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538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537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536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535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534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533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532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531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530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529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528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527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526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525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524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523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522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521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520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519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518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517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516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515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514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513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512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511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510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509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508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507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506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505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504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503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502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501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500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499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498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497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496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495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494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493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492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91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490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89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488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487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486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485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484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483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482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481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480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479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478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477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476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475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474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473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5472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5471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5470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5469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5468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5467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5466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5465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5464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5463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5462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461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5460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459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5458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5457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5456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5455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5454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5453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5452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5451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5450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5449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5448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5447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5446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445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5444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443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5442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5441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5440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5439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5438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5437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5436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5435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5434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5433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5432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5431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5430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429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5428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427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5426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5425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5424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5423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5422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5421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5420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5419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5418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5417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5416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5415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5414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413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5412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411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5410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5409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5408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5407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5406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5405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5404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5403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5402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5401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5400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5399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5398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397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5396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5395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5394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5393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5392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5391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5390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5389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5388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5387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5386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5385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5384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5383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5382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381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5380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5379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5378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5377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5376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5375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5374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5373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5372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5371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5370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5369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5368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5367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5366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365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5364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5363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5362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5361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5360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5359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5358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5357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5356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5355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5354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5353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5352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5351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5350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349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5348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5347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5346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5345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5344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343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342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341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340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339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338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337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336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335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334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333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332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331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330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329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5328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5327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5326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5325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5324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5323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5322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5321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5320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5319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5318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5317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5316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5315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5314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313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312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311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310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309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308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307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306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305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304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303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302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301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300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299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298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297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296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295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294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293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292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291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290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289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288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287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286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285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284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283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282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281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280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279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278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277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276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275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274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273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272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271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270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269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268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267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266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265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264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263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262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261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260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259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258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257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256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255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254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253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252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51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50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49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48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47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46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45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44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43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42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41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240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239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238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237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36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35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34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33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32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31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30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29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28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27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226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225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224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223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222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221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220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219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218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217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216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215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214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213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212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211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210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209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208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207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206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205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204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203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202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201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200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199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198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197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196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195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5194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193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192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191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190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189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188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187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186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185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184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183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182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181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180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179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5178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5177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5176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5175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5174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5173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5172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5171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5170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5169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5168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5167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5166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5165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164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163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162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161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160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159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158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157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56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155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154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153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152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151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150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149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148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147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146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145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144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143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142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41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140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5139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5138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5137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5136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5135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134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133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132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131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130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129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128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127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126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125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124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123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122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121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120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119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118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117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116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115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114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113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112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111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110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109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108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107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106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105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5104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103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102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101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100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099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098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097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096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095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094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93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092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91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090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089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5088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5087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5086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5085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5084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5083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5082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5081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080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5079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5078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5077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5076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5075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5074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5073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5072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5071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5070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5069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5068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5067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5066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5065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5064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063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5062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5061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5060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5059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5058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5057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5056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5055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5054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5053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5052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5051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5050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5049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5048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047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5046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5045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5044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5043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5042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5041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5040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5039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5038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5037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5036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5035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5034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5033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5032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031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5030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5029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5028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5027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5026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5025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5024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5023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5022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5021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5020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5019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5018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5017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5016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015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5014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5013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5012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5011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5010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5009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5008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5007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5006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5005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5004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5003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5002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5001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5000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999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998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997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996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995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994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4993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4992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4991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4990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4989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4988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4987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4986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4985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4984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983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4982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981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4980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4979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978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4977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4976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4975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4974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4973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4972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4971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4970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4969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4968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967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4966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965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4964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4963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962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961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960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959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958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957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956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955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954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953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952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951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950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949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948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947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946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945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944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943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942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941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940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939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938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937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936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935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934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933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932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931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930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929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928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927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926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925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924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923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922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921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920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919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918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917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916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915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914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913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912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911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910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909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908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907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906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905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904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903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902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901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900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899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898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897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896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895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894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893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892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891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890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889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888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887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886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885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884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883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882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881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880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879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878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877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876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875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874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873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872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871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870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869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868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867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866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865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864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863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862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861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860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859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858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857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856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855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854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853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852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851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850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849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848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847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846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845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844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843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842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841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840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839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838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837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836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835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834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833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832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831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830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829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828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827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826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825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824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823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822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821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820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819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818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817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816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815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814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813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812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811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810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809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808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807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806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805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804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803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802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801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800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799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798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797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796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95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94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793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792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791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790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789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88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87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86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85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84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83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82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81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80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79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778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777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776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775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774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73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72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71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70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69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68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67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766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765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764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763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762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761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760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759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758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757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756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755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54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753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752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751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750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749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748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747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746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745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744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743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742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741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40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739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738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737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736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735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734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733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732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731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730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729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728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727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726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725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724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723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722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721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720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719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718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717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716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715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714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713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712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711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710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709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708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707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zoomScale="75" zoomScaleNormal="75" workbookViewId="0">
      <selection activeCell="J31" sqref="J31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26</v>
      </c>
      <c r="D2" s="2"/>
      <c r="F2" s="2"/>
      <c r="G2" s="2"/>
      <c r="I2" s="2"/>
      <c r="J2" s="2"/>
      <c r="L2" s="3"/>
      <c r="O2" s="4" t="s">
        <v>56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40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27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41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35</v>
      </c>
      <c r="F7" s="46" t="s">
        <v>57</v>
      </c>
      <c r="G7" s="5"/>
      <c r="H7" s="5"/>
      <c r="I7" s="45"/>
      <c r="J7" s="81"/>
      <c r="K7" s="66"/>
      <c r="L7" s="82" t="s">
        <v>54</v>
      </c>
      <c r="M7" s="65" t="s">
        <v>34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5</v>
      </c>
      <c r="F8" s="13">
        <f>IF(F14&gt;0,1,0)</f>
        <v>0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6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53</v>
      </c>
      <c r="M10" s="68" t="s">
        <v>32</v>
      </c>
      <c r="N10" s="71" t="s">
        <v>33</v>
      </c>
      <c r="O10" s="70"/>
      <c r="Q10" s="25"/>
    </row>
    <row r="11" spans="1:37" x14ac:dyDescent="0.3">
      <c r="A11" s="23"/>
      <c r="C11" s="18"/>
      <c r="D11" s="5"/>
      <c r="E11" s="7" t="s">
        <v>7</v>
      </c>
      <c r="F11" s="10">
        <v>0</v>
      </c>
      <c r="G11" s="5" t="s">
        <v>28</v>
      </c>
      <c r="H11" s="35">
        <f>F11*1.62</f>
        <v>0</v>
      </c>
      <c r="I11" s="5" t="s">
        <v>11</v>
      </c>
      <c r="J11" s="5"/>
      <c r="K11" s="64" t="s">
        <v>14</v>
      </c>
      <c r="L11" s="28">
        <v>0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8</v>
      </c>
      <c r="F12" s="29">
        <v>0</v>
      </c>
      <c r="G12" s="5" t="s">
        <v>10</v>
      </c>
      <c r="H12" s="36">
        <f>F12/162</f>
        <v>0</v>
      </c>
      <c r="I12" s="5" t="s">
        <v>12</v>
      </c>
      <c r="J12" s="5"/>
      <c r="K12" s="64" t="s">
        <v>15</v>
      </c>
      <c r="L12" s="28">
        <v>0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13</v>
      </c>
      <c r="H13" s="5"/>
      <c r="I13" s="5"/>
      <c r="J13" s="5"/>
      <c r="K13" s="64" t="s">
        <v>16</v>
      </c>
      <c r="L13" s="28">
        <v>0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5</v>
      </c>
      <c r="F14" s="30">
        <v>0</v>
      </c>
      <c r="G14" s="5" t="s">
        <v>1</v>
      </c>
      <c r="H14" s="5"/>
      <c r="I14" s="5"/>
      <c r="J14" s="5"/>
      <c r="K14" s="64" t="s">
        <v>44</v>
      </c>
      <c r="L14" s="28">
        <v>0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6</v>
      </c>
      <c r="F15" s="28">
        <v>0</v>
      </c>
      <c r="G15" s="5" t="s">
        <v>0</v>
      </c>
      <c r="H15" s="5"/>
      <c r="I15" s="5"/>
      <c r="J15" s="5"/>
      <c r="K15" s="64" t="s">
        <v>17</v>
      </c>
      <c r="L15" s="28">
        <v>0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18</v>
      </c>
      <c r="L16" s="28">
        <v>0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52</v>
      </c>
      <c r="E17" s="7"/>
      <c r="F17" s="14"/>
      <c r="G17" s="5"/>
      <c r="H17" s="5"/>
      <c r="I17" s="5"/>
      <c r="J17" s="7"/>
      <c r="K17" s="64" t="s">
        <v>19</v>
      </c>
      <c r="L17" s="28">
        <v>0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51</v>
      </c>
      <c r="E18" s="7"/>
      <c r="F18" s="5"/>
      <c r="G18" s="5"/>
      <c r="H18" s="5"/>
      <c r="I18" s="5"/>
      <c r="J18" s="7"/>
      <c r="K18" s="64" t="s">
        <v>20</v>
      </c>
      <c r="L18" s="28">
        <v>0</v>
      </c>
      <c r="M18" s="73">
        <v>0</v>
      </c>
      <c r="N18" s="76">
        <f t="shared" si="0"/>
        <v>1</v>
      </c>
      <c r="O18" s="19"/>
      <c r="Q18" s="25"/>
    </row>
    <row r="19" spans="1:17" x14ac:dyDescent="0.3">
      <c r="A19" s="23"/>
      <c r="C19" s="18"/>
      <c r="D19" s="5"/>
      <c r="E19" s="7" t="s">
        <v>22</v>
      </c>
      <c r="F19" s="10">
        <v>0</v>
      </c>
      <c r="G19" s="5" t="s">
        <v>9</v>
      </c>
      <c r="H19" s="39" t="s">
        <v>13</v>
      </c>
      <c r="I19" s="5"/>
      <c r="J19" s="7"/>
      <c r="K19" s="64" t="s">
        <v>21</v>
      </c>
      <c r="L19" s="28">
        <v>0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23</v>
      </c>
      <c r="F20" s="10">
        <v>0</v>
      </c>
      <c r="G20" s="5" t="s">
        <v>9</v>
      </c>
      <c r="H20" s="39" t="s">
        <v>13</v>
      </c>
      <c r="I20" s="5"/>
      <c r="J20" s="7"/>
      <c r="K20" s="64" t="s">
        <v>21</v>
      </c>
      <c r="L20" s="28">
        <v>0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45</v>
      </c>
      <c r="E21" s="7"/>
      <c r="F21" s="7"/>
      <c r="G21" s="7"/>
      <c r="H21" s="7"/>
      <c r="I21" s="5"/>
      <c r="J21" s="7"/>
      <c r="K21" s="64" t="s">
        <v>47</v>
      </c>
      <c r="L21" s="28">
        <v>0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46</v>
      </c>
      <c r="E22" s="7"/>
      <c r="F22" s="5"/>
      <c r="G22" s="5"/>
      <c r="H22" s="5"/>
      <c r="I22" s="5"/>
      <c r="J22" s="7"/>
      <c r="K22" s="64" t="s">
        <v>48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49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39</v>
      </c>
      <c r="F24" s="28">
        <v>0</v>
      </c>
      <c r="G24" s="5" t="s">
        <v>24</v>
      </c>
      <c r="H24" s="5"/>
      <c r="I24" s="5"/>
      <c r="J24" s="7"/>
      <c r="K24" s="64" t="s">
        <v>49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37</v>
      </c>
      <c r="E25" s="7"/>
      <c r="F25" s="13"/>
      <c r="G25" s="5"/>
      <c r="H25" s="5"/>
      <c r="I25" s="5"/>
      <c r="J25" s="78"/>
      <c r="K25" s="79" t="s">
        <v>49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25</v>
      </c>
      <c r="E26" s="5"/>
      <c r="F26" s="12"/>
      <c r="G26" s="5"/>
      <c r="H26" s="5"/>
      <c r="I26" s="5"/>
      <c r="J26" s="5"/>
      <c r="K26" s="34" t="s">
        <v>50</v>
      </c>
      <c r="L26" s="32">
        <f>SUM(L11:L25)</f>
        <v>0</v>
      </c>
      <c r="M26" s="33" t="s">
        <v>38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55</v>
      </c>
      <c r="M27" s="86">
        <f>SUMPRODUCT(L11:L25,M11:M25)</f>
        <v>0</v>
      </c>
      <c r="N27" s="86">
        <f>SUMPRODUCT(L11:L25,N11:N25)</f>
        <v>0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42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30</v>
      </c>
      <c r="E30" s="5"/>
      <c r="F30" s="5"/>
      <c r="G30" s="5"/>
      <c r="H30" s="5"/>
      <c r="I30" s="8" t="s">
        <v>3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29</v>
      </c>
      <c r="D31" s="9" t="s">
        <v>4</v>
      </c>
      <c r="E31" s="31">
        <f>IF(I31&gt;0,F31-250,0)</f>
        <v>0</v>
      </c>
      <c r="F31" s="31">
        <f>IF(I31&gt;0,G31-250,0)</f>
        <v>0</v>
      </c>
      <c r="G31" s="31">
        <f>IF(I31&gt;0,H31-250,0)</f>
        <v>0</v>
      </c>
      <c r="H31" s="31">
        <f>IF(I31&gt;0,I31-250,0)</f>
        <v>0</v>
      </c>
      <c r="I31" s="63">
        <f>F12</f>
        <v>0</v>
      </c>
      <c r="J31" s="31">
        <f>IF(I31&gt;0,I31+250,0)</f>
        <v>0</v>
      </c>
      <c r="K31" s="31">
        <f>IF(I31&gt;0,J31+250,0)</f>
        <v>0</v>
      </c>
      <c r="L31" s="31">
        <f>IF(I31&gt;0,K31+250,0)</f>
        <v>0</v>
      </c>
      <c r="M31" s="31">
        <f>IF(I31&gt;0,L31+250,0)</f>
        <v>0</v>
      </c>
      <c r="N31" s="5"/>
      <c r="O31" s="19"/>
      <c r="Q31" s="25"/>
    </row>
    <row r="32" spans="1:17" x14ac:dyDescent="0.3">
      <c r="A32" s="23"/>
      <c r="C32" s="42">
        <f t="shared" ref="C32:C46" si="1">D32*1.62</f>
        <v>0</v>
      </c>
      <c r="D32" s="11">
        <f>IF(D39&gt;0,D33-0.25,0)</f>
        <v>0</v>
      </c>
      <c r="E32" s="47">
        <f>($D$32*(E31/100)*(1-$F$14))+((1-$F$14)*$F$24)-$F$15-SUMPRODUCT($L$11:$L$25,$N$11:$N$25)-((E31/100)*(1-$F$14)*($F$19+$F$20))</f>
        <v>0</v>
      </c>
      <c r="F32" s="51">
        <f t="shared" ref="F32:M32" si="2">($D$32*(F31/100)*(1-$F$14))+((1-$F$14)*$F$24)-$F$15-SUMPRODUCT($L$11:$L$25,$N$11:$N$25)-((F31/100)*(1-$F$14)*($F$19+$F$20))</f>
        <v>0</v>
      </c>
      <c r="G32" s="51">
        <f t="shared" si="2"/>
        <v>0</v>
      </c>
      <c r="H32" s="51">
        <f t="shared" si="2"/>
        <v>0</v>
      </c>
      <c r="I32" s="51">
        <f t="shared" si="2"/>
        <v>0</v>
      </c>
      <c r="J32" s="51">
        <f t="shared" si="2"/>
        <v>0</v>
      </c>
      <c r="K32" s="51">
        <f t="shared" si="2"/>
        <v>0</v>
      </c>
      <c r="L32" s="51">
        <f t="shared" si="2"/>
        <v>0</v>
      </c>
      <c r="M32" s="52">
        <f t="shared" si="2"/>
        <v>0</v>
      </c>
      <c r="N32" s="5"/>
      <c r="O32" s="19"/>
      <c r="Q32" s="25"/>
    </row>
    <row r="33" spans="1:17" x14ac:dyDescent="0.3">
      <c r="A33" s="23"/>
      <c r="C33" s="42">
        <f t="shared" si="1"/>
        <v>0</v>
      </c>
      <c r="D33" s="11">
        <f>IF(D39&gt;0,D34-0.25,0)</f>
        <v>0</v>
      </c>
      <c r="E33" s="49">
        <f t="shared" ref="E33:M33" si="3">($D$33*(E31/100)*(1-$F$14))+((1-$F$14)*$F$24)-$F$15-SUMPRODUCT($L$11:$L$25,$N$11:$N$25)-((E31/100)*(1-$F$14)*($F$19+$F$20))</f>
        <v>0</v>
      </c>
      <c r="F33" s="48">
        <f t="shared" si="3"/>
        <v>0</v>
      </c>
      <c r="G33" s="48">
        <f t="shared" si="3"/>
        <v>0</v>
      </c>
      <c r="H33" s="48">
        <f t="shared" si="3"/>
        <v>0</v>
      </c>
      <c r="I33" s="48">
        <f t="shared" si="3"/>
        <v>0</v>
      </c>
      <c r="J33" s="48">
        <f t="shared" si="3"/>
        <v>0</v>
      </c>
      <c r="K33" s="48">
        <f t="shared" si="3"/>
        <v>0</v>
      </c>
      <c r="L33" s="48">
        <f t="shared" si="3"/>
        <v>0</v>
      </c>
      <c r="M33" s="53">
        <f t="shared" si="3"/>
        <v>0</v>
      </c>
      <c r="N33" s="5"/>
      <c r="O33" s="19"/>
      <c r="Q33" s="25"/>
    </row>
    <row r="34" spans="1:17" x14ac:dyDescent="0.3">
      <c r="A34" s="23"/>
      <c r="C34" s="42">
        <f t="shared" si="1"/>
        <v>0</v>
      </c>
      <c r="D34" s="11">
        <f>IF(D39&gt;0,D35-0.25,0)</f>
        <v>0</v>
      </c>
      <c r="E34" s="49">
        <f t="shared" ref="E34:M34" si="4">($D$34*(E31/100)*(1-$F$14))+((1-$F$14)*$F$24)-$F$15-SUMPRODUCT($L$11:$L$25,$N$11:$N$25)-((E31/100)*(1-$F$14)*($F$19+$F$20))</f>
        <v>0</v>
      </c>
      <c r="F34" s="48">
        <f t="shared" si="4"/>
        <v>0</v>
      </c>
      <c r="G34" s="48">
        <f t="shared" si="4"/>
        <v>0</v>
      </c>
      <c r="H34" s="48">
        <f t="shared" si="4"/>
        <v>0</v>
      </c>
      <c r="I34" s="48">
        <f t="shared" si="4"/>
        <v>0</v>
      </c>
      <c r="J34" s="48">
        <f t="shared" si="4"/>
        <v>0</v>
      </c>
      <c r="K34" s="48">
        <f t="shared" si="4"/>
        <v>0</v>
      </c>
      <c r="L34" s="48">
        <f t="shared" si="4"/>
        <v>0</v>
      </c>
      <c r="M34" s="53">
        <f t="shared" si="4"/>
        <v>0</v>
      </c>
      <c r="N34" s="5"/>
      <c r="O34" s="19"/>
      <c r="Q34" s="25"/>
    </row>
    <row r="35" spans="1:17" x14ac:dyDescent="0.3">
      <c r="A35" s="23"/>
      <c r="C35" s="42">
        <f t="shared" si="1"/>
        <v>0</v>
      </c>
      <c r="D35" s="11">
        <f>IF(D39&gt;0,D36-0.25,0)</f>
        <v>0</v>
      </c>
      <c r="E35" s="49">
        <f t="shared" ref="E35:M35" si="5">($D$35*(E31/100)*(1-$F$14))+((1-$F$14)*$F$24)-$F$15-SUMPRODUCT($L$11:$L$25,$N$11:$N$25)-((E31/100)*(1-$F$14)*($F$19+$F$20))</f>
        <v>0</v>
      </c>
      <c r="F35" s="48">
        <f t="shared" si="5"/>
        <v>0</v>
      </c>
      <c r="G35" s="48">
        <f t="shared" si="5"/>
        <v>0</v>
      </c>
      <c r="H35" s="48">
        <f t="shared" si="5"/>
        <v>0</v>
      </c>
      <c r="I35" s="48">
        <f t="shared" si="5"/>
        <v>0</v>
      </c>
      <c r="J35" s="48">
        <f t="shared" si="5"/>
        <v>0</v>
      </c>
      <c r="K35" s="48">
        <f t="shared" si="5"/>
        <v>0</v>
      </c>
      <c r="L35" s="48">
        <f t="shared" si="5"/>
        <v>0</v>
      </c>
      <c r="M35" s="53">
        <f t="shared" si="5"/>
        <v>0</v>
      </c>
      <c r="N35" s="5"/>
      <c r="O35" s="19"/>
      <c r="Q35" s="25"/>
    </row>
    <row r="36" spans="1:17" x14ac:dyDescent="0.3">
      <c r="A36" s="23"/>
      <c r="C36" s="42">
        <f t="shared" si="1"/>
        <v>0</v>
      </c>
      <c r="D36" s="11">
        <f>IF(D39&gt;0,D37-0.25,0)</f>
        <v>0</v>
      </c>
      <c r="E36" s="49">
        <f t="shared" ref="E36:M36" si="6">($D$36*(E31/100)*(1-$F$14))+((1-$F$14)*$F$24)-$F$15-SUMPRODUCT($L$11:$L$25,$N$11:$N$25)-((E31/100)*(1-$F$14)*($F$19+$F$20))</f>
        <v>0</v>
      </c>
      <c r="F36" s="48">
        <f t="shared" si="6"/>
        <v>0</v>
      </c>
      <c r="G36" s="48">
        <f t="shared" si="6"/>
        <v>0</v>
      </c>
      <c r="H36" s="48">
        <f t="shared" si="6"/>
        <v>0</v>
      </c>
      <c r="I36" s="48">
        <f t="shared" si="6"/>
        <v>0</v>
      </c>
      <c r="J36" s="48">
        <f t="shared" si="6"/>
        <v>0</v>
      </c>
      <c r="K36" s="48">
        <f t="shared" si="6"/>
        <v>0</v>
      </c>
      <c r="L36" s="48">
        <f t="shared" si="6"/>
        <v>0</v>
      </c>
      <c r="M36" s="53">
        <f t="shared" si="6"/>
        <v>0</v>
      </c>
      <c r="N36" s="5"/>
      <c r="O36" s="19"/>
      <c r="Q36" s="25"/>
    </row>
    <row r="37" spans="1:17" x14ac:dyDescent="0.3">
      <c r="A37" s="23"/>
      <c r="C37" s="42">
        <f t="shared" si="1"/>
        <v>0</v>
      </c>
      <c r="D37" s="11">
        <f>IF(D39&gt;0,D38-0.25,0)</f>
        <v>0</v>
      </c>
      <c r="E37" s="49">
        <f t="shared" ref="E37:M37" si="7">($D$37*(E31/100)*(1-$F$14))+((1-$F$14)*$F$24)-$F$15-SUMPRODUCT($L$11:$L$25,$N$11:$N$25)-((E31/100)*(1-$F$14)*($F$19+$F$20))</f>
        <v>0</v>
      </c>
      <c r="F37" s="48">
        <f t="shared" si="7"/>
        <v>0</v>
      </c>
      <c r="G37" s="48">
        <f t="shared" si="7"/>
        <v>0</v>
      </c>
      <c r="H37" s="48">
        <f t="shared" si="7"/>
        <v>0</v>
      </c>
      <c r="I37" s="48">
        <f t="shared" si="7"/>
        <v>0</v>
      </c>
      <c r="J37" s="48">
        <f t="shared" si="7"/>
        <v>0</v>
      </c>
      <c r="K37" s="48">
        <f t="shared" si="7"/>
        <v>0</v>
      </c>
      <c r="L37" s="48">
        <f t="shared" si="7"/>
        <v>0</v>
      </c>
      <c r="M37" s="53">
        <f t="shared" si="7"/>
        <v>0</v>
      </c>
      <c r="N37" s="5"/>
      <c r="O37" s="19"/>
      <c r="Q37" s="25"/>
    </row>
    <row r="38" spans="1:17" x14ac:dyDescent="0.3">
      <c r="A38" s="23"/>
      <c r="C38" s="42">
        <f t="shared" si="1"/>
        <v>0</v>
      </c>
      <c r="D38" s="11">
        <f>IF(D39&gt;0,D39-0.25,0)</f>
        <v>0</v>
      </c>
      <c r="E38" s="49">
        <f t="shared" ref="E38:M38" si="8">($D$38*(E31/100)*(1-$F$14))+((1-$F$14)*$F$24)-$F$15-SUMPRODUCT($L$11:$L$25,$N$11:$N$25)-((E31/100)*(1-$F$14)*($F$19+$F$20))</f>
        <v>0</v>
      </c>
      <c r="F38" s="48">
        <f t="shared" si="8"/>
        <v>0</v>
      </c>
      <c r="G38" s="48">
        <f t="shared" si="8"/>
        <v>0</v>
      </c>
      <c r="H38" s="48">
        <f t="shared" si="8"/>
        <v>0</v>
      </c>
      <c r="I38" s="48">
        <f t="shared" si="8"/>
        <v>0</v>
      </c>
      <c r="J38" s="48">
        <f t="shared" si="8"/>
        <v>0</v>
      </c>
      <c r="K38" s="48">
        <f t="shared" si="8"/>
        <v>0</v>
      </c>
      <c r="L38" s="48">
        <f t="shared" si="8"/>
        <v>0</v>
      </c>
      <c r="M38" s="53">
        <f t="shared" si="8"/>
        <v>0</v>
      </c>
      <c r="N38" s="5"/>
      <c r="O38" s="19"/>
      <c r="Q38" s="25"/>
    </row>
    <row r="39" spans="1:17" x14ac:dyDescent="0.3">
      <c r="A39" s="23"/>
      <c r="C39" s="42">
        <f t="shared" si="1"/>
        <v>0</v>
      </c>
      <c r="D39" s="62">
        <f>F11</f>
        <v>0</v>
      </c>
      <c r="E39" s="49">
        <f t="shared" ref="E39:M39" si="9">($D$39*(E31/100)*(1-$F$14))+((1-$F$14)*$F$24)-$F$15-SUMPRODUCT($L$11:$L$25,$N$11:$N$25)-((E31/100)*(1-$F$14)*($F$19+$F$20))</f>
        <v>0</v>
      </c>
      <c r="F39" s="48">
        <f t="shared" si="9"/>
        <v>0</v>
      </c>
      <c r="G39" s="48">
        <f t="shared" si="9"/>
        <v>0</v>
      </c>
      <c r="H39" s="48">
        <f t="shared" si="9"/>
        <v>0</v>
      </c>
      <c r="I39" s="61">
        <f t="shared" si="9"/>
        <v>0</v>
      </c>
      <c r="J39" s="48">
        <f t="shared" si="9"/>
        <v>0</v>
      </c>
      <c r="K39" s="48">
        <f t="shared" si="9"/>
        <v>0</v>
      </c>
      <c r="L39" s="48">
        <f t="shared" si="9"/>
        <v>0</v>
      </c>
      <c r="M39" s="53">
        <f t="shared" si="9"/>
        <v>0</v>
      </c>
      <c r="N39" s="5"/>
      <c r="O39" s="19"/>
      <c r="Q39" s="25"/>
    </row>
    <row r="40" spans="1:17" x14ac:dyDescent="0.3">
      <c r="A40" s="23"/>
      <c r="C40" s="42">
        <f t="shared" si="1"/>
        <v>0</v>
      </c>
      <c r="D40" s="11">
        <f>IF(D39&gt;0,D39+0.25,0)</f>
        <v>0</v>
      </c>
      <c r="E40" s="49">
        <f t="shared" ref="E40:M40" si="10">($D$40*(E31/100)*(1-$F$14))+((1-$F$14)*$F$24)-$F$15-SUMPRODUCT($L$11:$L$25,$N$11:$N$25)-((E31/100)*(1-$F$14)*($F$19+$F$20))</f>
        <v>0</v>
      </c>
      <c r="F40" s="48">
        <f t="shared" si="10"/>
        <v>0</v>
      </c>
      <c r="G40" s="48">
        <f t="shared" si="10"/>
        <v>0</v>
      </c>
      <c r="H40" s="48">
        <f t="shared" si="10"/>
        <v>0</v>
      </c>
      <c r="I40" s="48">
        <f t="shared" si="10"/>
        <v>0</v>
      </c>
      <c r="J40" s="48">
        <f t="shared" si="10"/>
        <v>0</v>
      </c>
      <c r="K40" s="48">
        <f t="shared" si="10"/>
        <v>0</v>
      </c>
      <c r="L40" s="48">
        <f t="shared" si="10"/>
        <v>0</v>
      </c>
      <c r="M40" s="53">
        <f t="shared" si="10"/>
        <v>0</v>
      </c>
      <c r="N40" s="5"/>
      <c r="O40" s="19"/>
      <c r="Q40" s="25"/>
    </row>
    <row r="41" spans="1:17" x14ac:dyDescent="0.3">
      <c r="A41" s="23"/>
      <c r="C41" s="42">
        <f t="shared" si="1"/>
        <v>0</v>
      </c>
      <c r="D41" s="11">
        <f>IF(D39&gt;0,D40+0.25,0)</f>
        <v>0</v>
      </c>
      <c r="E41" s="49">
        <f t="shared" ref="E41:M41" si="11">($D$41*(E31/100)*(1-$F$14))+((1-$F$14)*$F$24)-$F$15-SUMPRODUCT($L$11:$L$25,$N$11:$N$25)-((E31/100)*(1-$F$14)*($F$19+$F$20))</f>
        <v>0</v>
      </c>
      <c r="F41" s="48">
        <f t="shared" si="11"/>
        <v>0</v>
      </c>
      <c r="G41" s="48">
        <f t="shared" si="11"/>
        <v>0</v>
      </c>
      <c r="H41" s="48">
        <f t="shared" si="11"/>
        <v>0</v>
      </c>
      <c r="I41" s="48">
        <f t="shared" si="11"/>
        <v>0</v>
      </c>
      <c r="J41" s="48">
        <f t="shared" si="11"/>
        <v>0</v>
      </c>
      <c r="K41" s="48">
        <f t="shared" si="11"/>
        <v>0</v>
      </c>
      <c r="L41" s="48">
        <f t="shared" si="11"/>
        <v>0</v>
      </c>
      <c r="M41" s="53">
        <f t="shared" si="11"/>
        <v>0</v>
      </c>
      <c r="N41" s="5"/>
      <c r="O41" s="19"/>
      <c r="Q41" s="25"/>
    </row>
    <row r="42" spans="1:17" x14ac:dyDescent="0.3">
      <c r="A42" s="23"/>
      <c r="C42" s="42">
        <f t="shared" si="1"/>
        <v>0</v>
      </c>
      <c r="D42" s="11">
        <f>IF(D39&gt;0,D41+0.25,0)</f>
        <v>0</v>
      </c>
      <c r="E42" s="49">
        <f t="shared" ref="E42:M42" si="12">($D$42*(E31/100)*(1-$F$14))+((1-$F$14)*$F$24)-$F$15-SUMPRODUCT($L$11:$L$25,$N$11:$N$25)-((E31/100)*(1-$F$14)*($F$19+$F$20))</f>
        <v>0</v>
      </c>
      <c r="F42" s="48">
        <f t="shared" si="12"/>
        <v>0</v>
      </c>
      <c r="G42" s="48">
        <f t="shared" si="12"/>
        <v>0</v>
      </c>
      <c r="H42" s="48">
        <f t="shared" si="12"/>
        <v>0</v>
      </c>
      <c r="I42" s="48">
        <f t="shared" si="12"/>
        <v>0</v>
      </c>
      <c r="J42" s="48">
        <f t="shared" si="12"/>
        <v>0</v>
      </c>
      <c r="K42" s="48">
        <f t="shared" si="12"/>
        <v>0</v>
      </c>
      <c r="L42" s="48">
        <f t="shared" si="12"/>
        <v>0</v>
      </c>
      <c r="M42" s="53">
        <f t="shared" si="12"/>
        <v>0</v>
      </c>
      <c r="N42" s="5"/>
      <c r="O42" s="19"/>
      <c r="Q42" s="25"/>
    </row>
    <row r="43" spans="1:17" x14ac:dyDescent="0.3">
      <c r="A43" s="23"/>
      <c r="C43" s="42">
        <f t="shared" si="1"/>
        <v>0</v>
      </c>
      <c r="D43" s="11">
        <f>IF(D39&gt;0,D42+0.25,0)</f>
        <v>0</v>
      </c>
      <c r="E43" s="49">
        <f t="shared" ref="E43:M43" si="13">($D$43*(E31/100)*(1-$F$14))+((1-$F$14)*$F$24)-$F$15-SUMPRODUCT($L$11:$L$25,$N$11:$N$25)-((E31/100)*(1-$F$14)*($F$19+$F$20))</f>
        <v>0</v>
      </c>
      <c r="F43" s="48">
        <f t="shared" si="13"/>
        <v>0</v>
      </c>
      <c r="G43" s="48">
        <f t="shared" si="13"/>
        <v>0</v>
      </c>
      <c r="H43" s="48">
        <f t="shared" si="13"/>
        <v>0</v>
      </c>
      <c r="I43" s="48">
        <f t="shared" si="13"/>
        <v>0</v>
      </c>
      <c r="J43" s="48">
        <f t="shared" si="13"/>
        <v>0</v>
      </c>
      <c r="K43" s="48">
        <f t="shared" si="13"/>
        <v>0</v>
      </c>
      <c r="L43" s="48">
        <f t="shared" si="13"/>
        <v>0</v>
      </c>
      <c r="M43" s="53">
        <f t="shared" si="13"/>
        <v>0</v>
      </c>
      <c r="N43" s="5"/>
      <c r="O43" s="19"/>
      <c r="Q43" s="25"/>
    </row>
    <row r="44" spans="1:17" x14ac:dyDescent="0.3">
      <c r="A44" s="23"/>
      <c r="C44" s="42">
        <f t="shared" si="1"/>
        <v>0</v>
      </c>
      <c r="D44" s="11">
        <f>IF(D39&gt;0,D43+0.25,0)</f>
        <v>0</v>
      </c>
      <c r="E44" s="49">
        <f t="shared" ref="E44:M44" si="14">($D$44*(E31/100)*(1-$F$14))+((1-$F$14)*$F$24)-$F$15-SUMPRODUCT($L$11:$L$25,$N$11:$N$25)-((E31/100)*(1-$F$14)*($F$19+$F$20))</f>
        <v>0</v>
      </c>
      <c r="F44" s="48">
        <f t="shared" si="14"/>
        <v>0</v>
      </c>
      <c r="G44" s="48">
        <f t="shared" si="14"/>
        <v>0</v>
      </c>
      <c r="H44" s="48">
        <f t="shared" si="14"/>
        <v>0</v>
      </c>
      <c r="I44" s="48">
        <f t="shared" si="14"/>
        <v>0</v>
      </c>
      <c r="J44" s="48">
        <f t="shared" si="14"/>
        <v>0</v>
      </c>
      <c r="K44" s="48">
        <f t="shared" si="14"/>
        <v>0</v>
      </c>
      <c r="L44" s="48">
        <f t="shared" si="14"/>
        <v>0</v>
      </c>
      <c r="M44" s="53">
        <f t="shared" si="14"/>
        <v>0</v>
      </c>
      <c r="N44" s="5"/>
      <c r="O44" s="19"/>
      <c r="Q44" s="25"/>
    </row>
    <row r="45" spans="1:17" x14ac:dyDescent="0.3">
      <c r="A45" s="23"/>
      <c r="C45" s="42">
        <f t="shared" si="1"/>
        <v>0</v>
      </c>
      <c r="D45" s="11">
        <f>IF(D39&gt;0,D44+0.25,0)</f>
        <v>0</v>
      </c>
      <c r="E45" s="49">
        <f t="shared" ref="E45:M45" si="15">($D$45*(E31/100)*(1-$F$14))+((1-$F$14)*$F$24)-$F$15-SUMPRODUCT($L$11:$L$25,$N$11:$N$25)-((E31/100)*(1-$F$14)*($F$19+$F$20))</f>
        <v>0</v>
      </c>
      <c r="F45" s="48">
        <f t="shared" si="15"/>
        <v>0</v>
      </c>
      <c r="G45" s="48">
        <f t="shared" si="15"/>
        <v>0</v>
      </c>
      <c r="H45" s="48">
        <f t="shared" si="15"/>
        <v>0</v>
      </c>
      <c r="I45" s="48">
        <f t="shared" si="15"/>
        <v>0</v>
      </c>
      <c r="J45" s="48">
        <f t="shared" si="15"/>
        <v>0</v>
      </c>
      <c r="K45" s="48">
        <f t="shared" si="15"/>
        <v>0</v>
      </c>
      <c r="L45" s="48">
        <f t="shared" si="15"/>
        <v>0</v>
      </c>
      <c r="M45" s="53">
        <f t="shared" si="15"/>
        <v>0</v>
      </c>
      <c r="N45" s="5"/>
      <c r="O45" s="19"/>
      <c r="Q45" s="25"/>
    </row>
    <row r="46" spans="1:17" ht="19.5" thickBot="1" x14ac:dyDescent="0.35">
      <c r="A46" s="23"/>
      <c r="C46" s="42">
        <f t="shared" si="1"/>
        <v>0</v>
      </c>
      <c r="D46" s="11">
        <f>IF(D39&gt;0,D45+0.25,0)</f>
        <v>0</v>
      </c>
      <c r="E46" s="50">
        <f t="shared" ref="E46:M46" si="16">($D$46*(E31/100)*(1-$F$14))+((1-$F$14)*$F$24)-$F$15-SUMPRODUCT($L$11:$L$25,$N$11:$N$25)-((E31/100)*(1-$F$14)*($F$19+$F$20))</f>
        <v>0</v>
      </c>
      <c r="F46" s="54">
        <f t="shared" si="16"/>
        <v>0</v>
      </c>
      <c r="G46" s="54">
        <f t="shared" si="16"/>
        <v>0</v>
      </c>
      <c r="H46" s="54">
        <f t="shared" si="16"/>
        <v>0</v>
      </c>
      <c r="I46" s="54">
        <f t="shared" si="16"/>
        <v>0</v>
      </c>
      <c r="J46" s="54">
        <f t="shared" si="16"/>
        <v>0</v>
      </c>
      <c r="K46" s="54">
        <f t="shared" si="16"/>
        <v>0</v>
      </c>
      <c r="L46" s="54">
        <f t="shared" si="16"/>
        <v>0</v>
      </c>
      <c r="M46" s="55">
        <f t="shared" si="16"/>
        <v>0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43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30</v>
      </c>
      <c r="E51" s="5"/>
      <c r="F51" s="5"/>
      <c r="G51" s="5"/>
      <c r="H51" s="5"/>
      <c r="I51" s="8" t="s">
        <v>3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29</v>
      </c>
      <c r="D52" s="9" t="s">
        <v>4</v>
      </c>
      <c r="E52" s="31">
        <f>IF(I52&gt;0,F52-250,0)</f>
        <v>0</v>
      </c>
      <c r="F52" s="31">
        <f>IF(I52&gt;0,G52-250,0)</f>
        <v>0</v>
      </c>
      <c r="G52" s="31">
        <f>IF(I52&gt;0,H52-250,0)</f>
        <v>0</v>
      </c>
      <c r="H52" s="31">
        <f>IF(I52&gt;0,I52-250,0)</f>
        <v>0</v>
      </c>
      <c r="I52" s="63">
        <f>F12</f>
        <v>0</v>
      </c>
      <c r="J52" s="31">
        <f>IF(I52&gt;0,I52+250,0)</f>
        <v>0</v>
      </c>
      <c r="K52" s="31">
        <f>IF(I52&gt;0,J52+250,0)</f>
        <v>0</v>
      </c>
      <c r="L52" s="31">
        <f>IF(I52&gt;0,K52+250,0)</f>
        <v>0</v>
      </c>
      <c r="M52" s="31">
        <f>IF(I52&gt;0,L52+250,0)</f>
        <v>0</v>
      </c>
      <c r="N52" s="5"/>
      <c r="O52" s="19"/>
      <c r="Q52" s="25"/>
    </row>
    <row r="53" spans="1:17" x14ac:dyDescent="0.3">
      <c r="A53" s="23"/>
      <c r="C53" s="42">
        <f t="shared" ref="C53:C67" si="17">D53*1.62</f>
        <v>0</v>
      </c>
      <c r="D53" s="11">
        <f>IF(D60&gt;0,D54-0.25,0)</f>
        <v>0</v>
      </c>
      <c r="E53" s="47">
        <f t="shared" ref="E53:M53" si="18">($D$53*(E52/100)*$F$14)+($F$14*$F$24)+$F$15-SUMPRODUCT($L$11:$L$25,$M$11:$M$25)-((E52/100)*$F$14*($F$19+$F$20))</f>
        <v>0</v>
      </c>
      <c r="F53" s="51">
        <f>($D$53*(F52/100)*$F$14)+($F$14*$F$24)+$F$15-SUMPRODUCT($L$11:$L$25,$M$11:$M$25)-((F52/100)*$F$14*($F$19+$F$20))</f>
        <v>0</v>
      </c>
      <c r="G53" s="51">
        <f t="shared" si="18"/>
        <v>0</v>
      </c>
      <c r="H53" s="51">
        <f>($D$53*(H52/100)*$F$14)+($F$14*$F$24)+$F$15-SUMPRODUCT($L$11:$L$25,$M$11:$M$25)-((H52/100)*$F$14*($F$19+$F$20))</f>
        <v>0</v>
      </c>
      <c r="I53" s="51">
        <f t="shared" si="18"/>
        <v>0</v>
      </c>
      <c r="J53" s="51">
        <f t="shared" si="18"/>
        <v>0</v>
      </c>
      <c r="K53" s="51">
        <f t="shared" si="18"/>
        <v>0</v>
      </c>
      <c r="L53" s="51">
        <f t="shared" si="18"/>
        <v>0</v>
      </c>
      <c r="M53" s="52">
        <f t="shared" si="18"/>
        <v>0</v>
      </c>
      <c r="N53" s="5"/>
      <c r="O53" s="19"/>
      <c r="Q53" s="25"/>
    </row>
    <row r="54" spans="1:17" x14ac:dyDescent="0.3">
      <c r="A54" s="23"/>
      <c r="C54" s="42">
        <f t="shared" si="17"/>
        <v>0</v>
      </c>
      <c r="D54" s="11">
        <f>IF(D60&gt;0,D55-0.25,0)</f>
        <v>0</v>
      </c>
      <c r="E54" s="49">
        <f t="shared" ref="E54:M54" si="19">($D$54*(E52/100)*$F$14)+($F$14*$F$24)+$F$15-SUMPRODUCT($L$11:$L$25,$M$11:$M$25)-((E52/100)*$F$14*($F$19+$F$20))</f>
        <v>0</v>
      </c>
      <c r="F54" s="48">
        <f t="shared" si="19"/>
        <v>0</v>
      </c>
      <c r="G54" s="48">
        <f t="shared" si="19"/>
        <v>0</v>
      </c>
      <c r="H54" s="48">
        <f t="shared" si="19"/>
        <v>0</v>
      </c>
      <c r="I54" s="48">
        <f t="shared" si="19"/>
        <v>0</v>
      </c>
      <c r="J54" s="48">
        <f t="shared" si="19"/>
        <v>0</v>
      </c>
      <c r="K54" s="48">
        <f t="shared" si="19"/>
        <v>0</v>
      </c>
      <c r="L54" s="48">
        <f t="shared" si="19"/>
        <v>0</v>
      </c>
      <c r="M54" s="53">
        <f t="shared" si="19"/>
        <v>0</v>
      </c>
      <c r="N54" s="5"/>
      <c r="O54" s="19"/>
      <c r="Q54" s="25"/>
    </row>
    <row r="55" spans="1:17" x14ac:dyDescent="0.3">
      <c r="A55" s="23"/>
      <c r="C55" s="42">
        <f t="shared" si="17"/>
        <v>0</v>
      </c>
      <c r="D55" s="11">
        <f>IF(D60&gt;0,D56-0.25,0)</f>
        <v>0</v>
      </c>
      <c r="E55" s="49">
        <f t="shared" ref="E55:M55" si="20">($D$55*(E52/100)*$F$14)+($F$14*$F$24)+$F$15-SUMPRODUCT($L$11:$L$25,$M$11:$M$25)-((E52/100)*$F$14*($F$19+$F$20))</f>
        <v>0</v>
      </c>
      <c r="F55" s="48">
        <f t="shared" si="20"/>
        <v>0</v>
      </c>
      <c r="G55" s="48">
        <f t="shared" si="20"/>
        <v>0</v>
      </c>
      <c r="H55" s="48">
        <f t="shared" si="20"/>
        <v>0</v>
      </c>
      <c r="I55" s="48">
        <f t="shared" si="20"/>
        <v>0</v>
      </c>
      <c r="J55" s="48">
        <f t="shared" si="20"/>
        <v>0</v>
      </c>
      <c r="K55" s="48">
        <f t="shared" si="20"/>
        <v>0</v>
      </c>
      <c r="L55" s="48">
        <f t="shared" si="20"/>
        <v>0</v>
      </c>
      <c r="M55" s="53">
        <f t="shared" si="20"/>
        <v>0</v>
      </c>
      <c r="N55" s="5"/>
      <c r="O55" s="19"/>
      <c r="Q55" s="25"/>
    </row>
    <row r="56" spans="1:17" x14ac:dyDescent="0.3">
      <c r="A56" s="23"/>
      <c r="C56" s="42">
        <f t="shared" si="17"/>
        <v>0</v>
      </c>
      <c r="D56" s="11">
        <f>IF(D60&gt;0,D57-0.25,0)</f>
        <v>0</v>
      </c>
      <c r="E56" s="49">
        <f t="shared" ref="E56:M56" si="21">($D$56*(E52/100)*$F$14)+($F$14*$F$24)+$F$15-SUMPRODUCT($L$11:$L$25,$M$11:$M$25)-((E52/100)*$F$14*($F$19+$F$20))</f>
        <v>0</v>
      </c>
      <c r="F56" s="48">
        <f t="shared" si="21"/>
        <v>0</v>
      </c>
      <c r="G56" s="48">
        <f t="shared" si="21"/>
        <v>0</v>
      </c>
      <c r="H56" s="48">
        <f t="shared" si="21"/>
        <v>0</v>
      </c>
      <c r="I56" s="48">
        <f t="shared" si="21"/>
        <v>0</v>
      </c>
      <c r="J56" s="48">
        <f t="shared" si="21"/>
        <v>0</v>
      </c>
      <c r="K56" s="48">
        <f t="shared" si="21"/>
        <v>0</v>
      </c>
      <c r="L56" s="48">
        <f t="shared" si="21"/>
        <v>0</v>
      </c>
      <c r="M56" s="53">
        <f t="shared" si="21"/>
        <v>0</v>
      </c>
      <c r="N56" s="5"/>
      <c r="O56" s="19"/>
      <c r="Q56" s="25"/>
    </row>
    <row r="57" spans="1:17" x14ac:dyDescent="0.3">
      <c r="A57" s="23"/>
      <c r="C57" s="42">
        <f t="shared" si="17"/>
        <v>0</v>
      </c>
      <c r="D57" s="11">
        <f>IF(D60&gt;0,D58-0.25,0)</f>
        <v>0</v>
      </c>
      <c r="E57" s="49">
        <f t="shared" ref="E57:M57" si="22">($D$57*(E52/100)*$F$14)+($F$14*$F$24)+$F$15-SUMPRODUCT($L$11:$L$25,$M$11:$M$25)-((E52/100)*$F$14*($F$19+$F$20))</f>
        <v>0</v>
      </c>
      <c r="F57" s="48">
        <f t="shared" si="22"/>
        <v>0</v>
      </c>
      <c r="G57" s="48">
        <f t="shared" si="22"/>
        <v>0</v>
      </c>
      <c r="H57" s="48">
        <f t="shared" si="22"/>
        <v>0</v>
      </c>
      <c r="I57" s="48">
        <f t="shared" si="22"/>
        <v>0</v>
      </c>
      <c r="J57" s="48">
        <f t="shared" si="22"/>
        <v>0</v>
      </c>
      <c r="K57" s="48">
        <f t="shared" si="22"/>
        <v>0</v>
      </c>
      <c r="L57" s="48">
        <f t="shared" si="22"/>
        <v>0</v>
      </c>
      <c r="M57" s="53">
        <f t="shared" si="22"/>
        <v>0</v>
      </c>
      <c r="N57" s="5"/>
      <c r="O57" s="19"/>
      <c r="Q57" s="25"/>
    </row>
    <row r="58" spans="1:17" x14ac:dyDescent="0.3">
      <c r="A58" s="23"/>
      <c r="C58" s="42">
        <f t="shared" si="17"/>
        <v>0</v>
      </c>
      <c r="D58" s="11">
        <f>IF(D60&gt;0,D59-0.25,0)</f>
        <v>0</v>
      </c>
      <c r="E58" s="49">
        <f t="shared" ref="E58:M58" si="23">($D$58*(E52/100)*$F$14)+($F$14*$F$24)+$F$15-SUMPRODUCT($L$11:$L$25,$M$11:$M$25)-((E52/100)*$F$14*($F$19+$F$20))</f>
        <v>0</v>
      </c>
      <c r="F58" s="48">
        <f t="shared" si="23"/>
        <v>0</v>
      </c>
      <c r="G58" s="48">
        <f t="shared" si="23"/>
        <v>0</v>
      </c>
      <c r="H58" s="48">
        <f t="shared" si="23"/>
        <v>0</v>
      </c>
      <c r="I58" s="48">
        <f t="shared" si="23"/>
        <v>0</v>
      </c>
      <c r="J58" s="48">
        <f t="shared" si="23"/>
        <v>0</v>
      </c>
      <c r="K58" s="48">
        <f t="shared" si="23"/>
        <v>0</v>
      </c>
      <c r="L58" s="48">
        <f t="shared" si="23"/>
        <v>0</v>
      </c>
      <c r="M58" s="53">
        <f t="shared" si="23"/>
        <v>0</v>
      </c>
      <c r="N58" s="5"/>
      <c r="O58" s="19"/>
      <c r="Q58" s="25"/>
    </row>
    <row r="59" spans="1:17" x14ac:dyDescent="0.3">
      <c r="A59" s="23"/>
      <c r="C59" s="42">
        <f t="shared" si="17"/>
        <v>0</v>
      </c>
      <c r="D59" s="11">
        <f>IF(D60&gt;0,D60-0.25,0)</f>
        <v>0</v>
      </c>
      <c r="E59" s="49">
        <f t="shared" ref="E59:M59" si="24">($D$59*(E52/100)*$F$14)+($F$14*$F$24)+$F$15-SUMPRODUCT($L$11:$L$25,$M$11:$M$25)-((E52/100)*$F$14*($F$19+$F$20))</f>
        <v>0</v>
      </c>
      <c r="F59" s="48">
        <f t="shared" si="24"/>
        <v>0</v>
      </c>
      <c r="G59" s="48">
        <f t="shared" si="24"/>
        <v>0</v>
      </c>
      <c r="H59" s="48">
        <f t="shared" si="24"/>
        <v>0</v>
      </c>
      <c r="I59" s="48">
        <f t="shared" si="24"/>
        <v>0</v>
      </c>
      <c r="J59" s="48">
        <f t="shared" si="24"/>
        <v>0</v>
      </c>
      <c r="K59" s="48">
        <f t="shared" si="24"/>
        <v>0</v>
      </c>
      <c r="L59" s="48">
        <f t="shared" si="24"/>
        <v>0</v>
      </c>
      <c r="M59" s="53">
        <f t="shared" si="24"/>
        <v>0</v>
      </c>
      <c r="N59" s="5"/>
      <c r="O59" s="19"/>
      <c r="Q59" s="25"/>
    </row>
    <row r="60" spans="1:17" x14ac:dyDescent="0.3">
      <c r="A60" s="23"/>
      <c r="C60" s="42">
        <f t="shared" si="17"/>
        <v>0</v>
      </c>
      <c r="D60" s="62">
        <f>F11</f>
        <v>0</v>
      </c>
      <c r="E60" s="49">
        <f t="shared" ref="E60:M60" si="25">($D$60*(E52/100)*$F$14)+($F$14*$F$24)+$F$15-SUMPRODUCT($L$11:$L$25,$M$11:$M$25)-((E52/100)*$F$14*($F$19+$F$20))</f>
        <v>0</v>
      </c>
      <c r="F60" s="48">
        <f t="shared" si="25"/>
        <v>0</v>
      </c>
      <c r="G60" s="48">
        <f t="shared" si="25"/>
        <v>0</v>
      </c>
      <c r="H60" s="48">
        <f t="shared" si="25"/>
        <v>0</v>
      </c>
      <c r="I60" s="61">
        <f t="shared" si="25"/>
        <v>0</v>
      </c>
      <c r="J60" s="48">
        <f t="shared" si="25"/>
        <v>0</v>
      </c>
      <c r="K60" s="48">
        <f t="shared" si="25"/>
        <v>0</v>
      </c>
      <c r="L60" s="48">
        <f t="shared" si="25"/>
        <v>0</v>
      </c>
      <c r="M60" s="53">
        <f t="shared" si="25"/>
        <v>0</v>
      </c>
      <c r="N60" s="5"/>
      <c r="O60" s="19"/>
      <c r="Q60" s="25"/>
    </row>
    <row r="61" spans="1:17" x14ac:dyDescent="0.3">
      <c r="A61" s="23"/>
      <c r="C61" s="42">
        <f t="shared" si="17"/>
        <v>0</v>
      </c>
      <c r="D61" s="11">
        <f>IF(D60&gt;0,D60+0.25,0)</f>
        <v>0</v>
      </c>
      <c r="E61" s="49">
        <f t="shared" ref="E61:M61" si="26">($D$61*(E52/100)*$F$14)+($F$14*$F$24)+$F$15-SUMPRODUCT($L$11:$L$25,$M$11:$M$25)-((E52/100)*$F$14*($F$19+$F$20))</f>
        <v>0</v>
      </c>
      <c r="F61" s="48">
        <f t="shared" si="26"/>
        <v>0</v>
      </c>
      <c r="G61" s="48">
        <f t="shared" si="26"/>
        <v>0</v>
      </c>
      <c r="H61" s="48">
        <f t="shared" si="26"/>
        <v>0</v>
      </c>
      <c r="I61" s="48">
        <f t="shared" si="26"/>
        <v>0</v>
      </c>
      <c r="J61" s="48">
        <f t="shared" si="26"/>
        <v>0</v>
      </c>
      <c r="K61" s="48">
        <f t="shared" si="26"/>
        <v>0</v>
      </c>
      <c r="L61" s="48">
        <f t="shared" si="26"/>
        <v>0</v>
      </c>
      <c r="M61" s="53">
        <f t="shared" si="26"/>
        <v>0</v>
      </c>
      <c r="N61" s="5"/>
      <c r="O61" s="19"/>
      <c r="Q61" s="25"/>
    </row>
    <row r="62" spans="1:17" x14ac:dyDescent="0.3">
      <c r="A62" s="23"/>
      <c r="C62" s="42">
        <f t="shared" si="17"/>
        <v>0</v>
      </c>
      <c r="D62" s="11">
        <f>IF(D60&gt;0,D61+0.25,0)</f>
        <v>0</v>
      </c>
      <c r="E62" s="49">
        <f t="shared" ref="E62:M62" si="27">($D$62*(E52/100)*$F$14)+($F$14*$F$24)+$F$15-SUMPRODUCT($L$11:$L$25,$M$11:$M$25)-((E52/100)*$F$14*($F$19+$F$20))</f>
        <v>0</v>
      </c>
      <c r="F62" s="48">
        <f t="shared" si="27"/>
        <v>0</v>
      </c>
      <c r="G62" s="48">
        <f t="shared" si="27"/>
        <v>0</v>
      </c>
      <c r="H62" s="48">
        <f t="shared" si="27"/>
        <v>0</v>
      </c>
      <c r="I62" s="48">
        <f t="shared" si="27"/>
        <v>0</v>
      </c>
      <c r="J62" s="48">
        <f t="shared" si="27"/>
        <v>0</v>
      </c>
      <c r="K62" s="48">
        <f t="shared" si="27"/>
        <v>0</v>
      </c>
      <c r="L62" s="48">
        <f t="shared" si="27"/>
        <v>0</v>
      </c>
      <c r="M62" s="53">
        <f t="shared" si="27"/>
        <v>0</v>
      </c>
      <c r="N62" s="5"/>
      <c r="O62" s="19"/>
      <c r="Q62" s="25"/>
    </row>
    <row r="63" spans="1:17" x14ac:dyDescent="0.3">
      <c r="A63" s="23"/>
      <c r="C63" s="42">
        <f t="shared" si="17"/>
        <v>0</v>
      </c>
      <c r="D63" s="11">
        <f>IF(D60&gt;0,D62+0.25,0)</f>
        <v>0</v>
      </c>
      <c r="E63" s="49">
        <f t="shared" ref="E63:M63" si="28">($D$63*(E52/100)*$F$14)+($F$14*$F$24)+$F$15-SUMPRODUCT($L$11:$L$25,$M$11:$M$25)-((E52/100)*$F$14*($F$19+$F$20))</f>
        <v>0</v>
      </c>
      <c r="F63" s="48">
        <f t="shared" si="28"/>
        <v>0</v>
      </c>
      <c r="G63" s="48">
        <f t="shared" si="28"/>
        <v>0</v>
      </c>
      <c r="H63" s="48">
        <f t="shared" si="28"/>
        <v>0</v>
      </c>
      <c r="I63" s="48">
        <f t="shared" si="28"/>
        <v>0</v>
      </c>
      <c r="J63" s="48">
        <f t="shared" si="28"/>
        <v>0</v>
      </c>
      <c r="K63" s="48">
        <f t="shared" si="28"/>
        <v>0</v>
      </c>
      <c r="L63" s="48">
        <f t="shared" si="28"/>
        <v>0</v>
      </c>
      <c r="M63" s="53">
        <f t="shared" si="28"/>
        <v>0</v>
      </c>
      <c r="N63" s="5"/>
      <c r="O63" s="19"/>
      <c r="Q63" s="25"/>
    </row>
    <row r="64" spans="1:17" x14ac:dyDescent="0.3">
      <c r="A64" s="23"/>
      <c r="C64" s="42">
        <f t="shared" si="17"/>
        <v>0</v>
      </c>
      <c r="D64" s="11">
        <f>IF(D60&gt;0,D63+0.25,0)</f>
        <v>0</v>
      </c>
      <c r="E64" s="49">
        <f t="shared" ref="E64:M64" si="29">($D$64*(E52/100)*$F$14)+($F$14*$F$24)+$F$15-SUMPRODUCT($L$11:$L$25,$M$11:$M$25)-((E52/100)*$F$14*($F$19+$F$20))</f>
        <v>0</v>
      </c>
      <c r="F64" s="48">
        <f t="shared" si="29"/>
        <v>0</v>
      </c>
      <c r="G64" s="48">
        <f t="shared" si="29"/>
        <v>0</v>
      </c>
      <c r="H64" s="48">
        <f t="shared" si="29"/>
        <v>0</v>
      </c>
      <c r="I64" s="48">
        <f t="shared" si="29"/>
        <v>0</v>
      </c>
      <c r="J64" s="48">
        <f t="shared" si="29"/>
        <v>0</v>
      </c>
      <c r="K64" s="48">
        <f t="shared" si="29"/>
        <v>0</v>
      </c>
      <c r="L64" s="48">
        <f t="shared" si="29"/>
        <v>0</v>
      </c>
      <c r="M64" s="53">
        <f t="shared" si="29"/>
        <v>0</v>
      </c>
      <c r="N64" s="5"/>
      <c r="O64" s="19"/>
      <c r="Q64" s="25"/>
    </row>
    <row r="65" spans="1:17" x14ac:dyDescent="0.3">
      <c r="A65" s="23"/>
      <c r="C65" s="42">
        <f t="shared" si="17"/>
        <v>0</v>
      </c>
      <c r="D65" s="11">
        <f>IF(D60&gt;0,D64+0.25,0)</f>
        <v>0</v>
      </c>
      <c r="E65" s="49">
        <f t="shared" ref="E65:M65" si="30">($D$65*(E52/100)*$F$14)+($F$14*$F$24)+$F$15-SUMPRODUCT($L$11:$L$25,$M$11:$M$25)-((E52/100)*$F$14*($F$19+$F$20))</f>
        <v>0</v>
      </c>
      <c r="F65" s="48">
        <f t="shared" si="30"/>
        <v>0</v>
      </c>
      <c r="G65" s="48">
        <f t="shared" si="30"/>
        <v>0</v>
      </c>
      <c r="H65" s="48">
        <f t="shared" si="30"/>
        <v>0</v>
      </c>
      <c r="I65" s="48">
        <f t="shared" si="30"/>
        <v>0</v>
      </c>
      <c r="J65" s="48">
        <f t="shared" si="30"/>
        <v>0</v>
      </c>
      <c r="K65" s="48">
        <f t="shared" si="30"/>
        <v>0</v>
      </c>
      <c r="L65" s="48">
        <f t="shared" si="30"/>
        <v>0</v>
      </c>
      <c r="M65" s="53">
        <f t="shared" si="30"/>
        <v>0</v>
      </c>
      <c r="N65" s="5"/>
      <c r="O65" s="19"/>
      <c r="Q65" s="25"/>
    </row>
    <row r="66" spans="1:17" x14ac:dyDescent="0.3">
      <c r="A66" s="23"/>
      <c r="C66" s="42">
        <f t="shared" si="17"/>
        <v>0</v>
      </c>
      <c r="D66" s="11">
        <f>IF(D60&gt;0,D65+0.25,0)</f>
        <v>0</v>
      </c>
      <c r="E66" s="49">
        <f t="shared" ref="E66:M66" si="31">($D$66*(E52/100)*$F$14)+($F$14*$F$24)+$F$15-SUMPRODUCT($L$11:$L$25,$M$11:$M$25)-((E52/100)*$F$14*($F$19+$F$20))</f>
        <v>0</v>
      </c>
      <c r="F66" s="48">
        <f t="shared" si="31"/>
        <v>0</v>
      </c>
      <c r="G66" s="48">
        <f t="shared" si="31"/>
        <v>0</v>
      </c>
      <c r="H66" s="48">
        <f t="shared" si="31"/>
        <v>0</v>
      </c>
      <c r="I66" s="48">
        <f t="shared" si="31"/>
        <v>0</v>
      </c>
      <c r="J66" s="48">
        <f t="shared" si="31"/>
        <v>0</v>
      </c>
      <c r="K66" s="48">
        <f t="shared" si="31"/>
        <v>0</v>
      </c>
      <c r="L66" s="48">
        <f t="shared" si="31"/>
        <v>0</v>
      </c>
      <c r="M66" s="53">
        <f t="shared" si="31"/>
        <v>0</v>
      </c>
      <c r="N66" s="5"/>
      <c r="O66" s="19"/>
      <c r="Q66" s="25"/>
    </row>
    <row r="67" spans="1:17" ht="19.5" thickBot="1" x14ac:dyDescent="0.35">
      <c r="A67" s="23"/>
      <c r="C67" s="42">
        <f t="shared" si="17"/>
        <v>0</v>
      </c>
      <c r="D67" s="11">
        <f>IF(D60&gt;0,D66+0.25,0)</f>
        <v>0</v>
      </c>
      <c r="E67" s="50">
        <f t="shared" ref="E67:M67" si="32">($D$67*(E52/100)*$F$14)+($F$14*$F$24)+$F$15-SUMPRODUCT($L$11:$L$25,$M$11:$M$25)-((E52/100)*$F$14*($F$19+$F$20))</f>
        <v>0</v>
      </c>
      <c r="F67" s="54">
        <f t="shared" si="32"/>
        <v>0</v>
      </c>
      <c r="G67" s="54">
        <f t="shared" si="32"/>
        <v>0</v>
      </c>
      <c r="H67" s="54">
        <f t="shared" si="32"/>
        <v>0</v>
      </c>
      <c r="I67" s="54">
        <f t="shared" si="32"/>
        <v>0</v>
      </c>
      <c r="J67" s="54">
        <f t="shared" si="32"/>
        <v>0</v>
      </c>
      <c r="K67" s="54">
        <f t="shared" si="32"/>
        <v>0</v>
      </c>
      <c r="L67" s="54">
        <f t="shared" si="32"/>
        <v>0</v>
      </c>
      <c r="M67" s="55">
        <f t="shared" si="32"/>
        <v>0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2</v>
      </c>
      <c r="Q70" s="25"/>
    </row>
    <row r="71" spans="1:17" x14ac:dyDescent="0.3">
      <c r="A71" s="23"/>
      <c r="C71" s="41" t="s">
        <v>31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4706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4705" priority="3132" operator="greaterThan">
      <formula>0</formula>
    </cfRule>
    <cfRule type="cellIs" dxfId="4704" priority="3133" operator="greaterThan">
      <formula>0</formula>
    </cfRule>
  </conditionalFormatting>
  <conditionalFormatting sqref="E32:M46 E53:M67">
    <cfRule type="cellIs" dxfId="4703" priority="3131" operator="greaterThan">
      <formula>0</formula>
    </cfRule>
  </conditionalFormatting>
  <conditionalFormatting sqref="F32">
    <cfRule type="cellIs" dxfId="4702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701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700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699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698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697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696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695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694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693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692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691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690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689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688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687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686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685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684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683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682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681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680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679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678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677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4676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4675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4674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4673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4672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4671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4670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4669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4668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4667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4666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4665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4664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4663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4662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661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660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659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658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657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656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655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654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653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652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651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650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649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648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647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646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645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644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643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642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641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640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639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638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637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636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635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634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633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632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631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630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629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628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627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626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625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624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623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622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621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620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619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618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617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616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615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614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613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4612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4611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4610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4609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4608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4607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4606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4605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4604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4603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602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4601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600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4599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4598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597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4596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4595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4594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4593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4592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4591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4590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4589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4588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4587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586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585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584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583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582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581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4580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4579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4578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4577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4576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4575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4574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4573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4572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4571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570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4569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568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4567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4566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565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4564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4563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4562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4561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4560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4559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4558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4557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4556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4555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554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4553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552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4551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4550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549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548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547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546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545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544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543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542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541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540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539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538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537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536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535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534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533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532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531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530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529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528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527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526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525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524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523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522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521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520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519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518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4517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516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515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514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513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512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511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10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509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508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507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506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505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504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503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502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01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500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499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498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497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496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495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494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493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492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491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4490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4489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4488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4487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4486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4485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4484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4483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4482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4481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4480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4479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4478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4477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4476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475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474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473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472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471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470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469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468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467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466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465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464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463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462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461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460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459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458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457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456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455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454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453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452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451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450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449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448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447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446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445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444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443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442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441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440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439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438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437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436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435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434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433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432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431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430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429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428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427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426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425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424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423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422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421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420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419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418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417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416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415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414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413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412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411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410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409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408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407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406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405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404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403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402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401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400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399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398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397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396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395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394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393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392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391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390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389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388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387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386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385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384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383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382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381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380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379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78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377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376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375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374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373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372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371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370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369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68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367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66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365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364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363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362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361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360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359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358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357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356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355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354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353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352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351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350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349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348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347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346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345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344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343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342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341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340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339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338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337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336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335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334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333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332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4331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4330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4329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4328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4327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4326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4325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4324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4323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4322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4321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320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4319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4318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4317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4316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4315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4314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4313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4312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4311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4310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4309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4308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4307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4306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4305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304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4303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4302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4301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4300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4299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4298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4297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4296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4295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4294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4293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4292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4291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4290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4289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288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4287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4286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4285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4284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4283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4282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4281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4280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4279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4278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4277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4276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4275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4274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4273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272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4271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4270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4269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4268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4267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4266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4265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4264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4263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4262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4261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4260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4259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4258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4257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256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4255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4254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4253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4252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4251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4250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4249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4248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4247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4246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4245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4244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4243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4242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4241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240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4239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4238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4237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4236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4235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4234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4233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4232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4231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4230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4229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4228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4227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4226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4225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224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4223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4222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4221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4220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219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218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217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216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215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214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213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212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211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210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209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208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207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206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205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204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4203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4202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4201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4200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4199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4198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4197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4196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4195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4194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4193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192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4191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4190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4189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4188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4187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4186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4185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4184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4183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4182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4181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4180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4179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4178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4177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4176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4175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4174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4173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172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171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170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169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168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167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166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165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164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163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162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161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160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159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158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4157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4156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4155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4154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4153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4152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4151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4150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4149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4148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4147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4146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4145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4144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4143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142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141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140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139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138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137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136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135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134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133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132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131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130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129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128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4127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4126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4125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4124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4123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4122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4121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4120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4119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4118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4117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4116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4115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4114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4113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112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111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110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109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108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107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106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105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104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103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102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101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100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099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098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4097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4096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4095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4094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4093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4092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4091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4090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4089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4088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4087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4086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4085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4084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4083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082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081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080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079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078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077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076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075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074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073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072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071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070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069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068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4067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4066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4065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4064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4063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4062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4061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4060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4059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4058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4057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4056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4055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4054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4053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052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051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050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049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048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047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046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045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044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043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042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041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040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039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038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4037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4036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035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034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033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032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031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030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029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028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027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026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025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024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023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022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021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020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019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018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017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016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015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014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013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012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011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010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009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008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007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006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005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004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003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002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001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000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999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998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997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996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995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994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993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992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991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990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989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88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987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986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985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984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983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982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981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980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979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978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977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976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975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974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73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972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971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970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969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968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967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966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965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964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63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62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61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60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59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58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57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56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955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954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953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952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951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950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49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48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47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46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45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44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43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42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41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940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939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938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937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936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35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34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33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32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31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30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29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28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27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26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925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924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923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922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921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920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19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18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17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16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15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14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13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12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11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910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909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908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907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906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05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04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903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902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901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900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899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898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897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896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895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894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893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892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891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890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889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888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887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886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885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884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883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882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881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880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879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878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877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876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875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874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873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872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871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870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869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868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867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866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865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864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863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862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861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860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859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858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857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856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855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854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853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852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851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850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849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848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847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846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845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844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843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842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841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840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839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838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837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836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835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834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833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832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831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830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829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828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827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826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825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824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823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822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821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820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819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818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817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816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815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814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813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812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811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810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809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808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807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806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805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804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803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802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801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800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799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798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797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796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795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794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793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792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791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790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789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788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787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786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785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784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783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782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781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780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779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778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777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776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775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774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773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772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771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770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769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768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767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766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765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764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763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762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761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760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759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758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757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756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755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754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753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752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751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750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749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748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747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746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745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744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743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742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741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740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739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738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737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736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735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734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733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732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731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730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729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728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727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726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725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724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723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722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721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720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719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718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717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716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715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714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713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712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711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710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709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708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707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706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705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704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703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702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701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700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699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698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697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696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695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694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693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692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691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690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689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688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687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686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685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684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683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682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681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680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679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678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677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676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675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674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673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672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671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670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669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668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667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666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665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664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663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662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661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660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659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658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657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656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655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654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653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652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651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650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649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648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647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646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645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644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643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642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641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640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639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638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637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636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635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634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633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632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631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630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629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628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627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626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625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624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623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622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621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620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619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618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617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616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615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614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613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612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611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610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609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608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607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606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605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604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603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602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601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600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599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598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597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596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595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594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593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592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591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590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589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588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587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86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585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584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583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582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581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580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579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578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577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576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575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574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573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572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71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570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569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568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567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566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565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564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563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562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561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560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559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558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557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556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555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554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553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552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551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550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549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548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547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546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545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544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543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542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541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540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539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538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537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536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535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534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533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532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531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530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529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528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527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526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525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524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523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522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521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520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519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518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517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516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515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514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513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512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511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510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509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508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507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506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505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504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503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502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501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500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499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498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497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496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495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494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493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492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491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490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489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488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487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486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485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484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483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482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481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480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479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78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477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76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475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474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473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472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471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470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469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468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467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466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465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464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463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462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461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460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459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458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457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456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455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454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453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452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451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450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449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448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447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446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445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444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443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442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441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440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439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438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437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436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435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434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433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432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431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430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429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428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427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426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425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424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423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422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421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420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419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418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417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416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415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414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413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412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411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410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409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408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407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406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405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404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403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402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401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400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399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398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397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396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395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394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93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392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391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390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389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388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387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386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385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384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383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382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381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380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379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378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377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376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375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374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373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372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371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370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369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368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367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366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365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364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363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362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361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360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359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358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357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356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355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354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353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352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351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350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349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348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347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346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345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344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343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342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341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340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339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338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337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336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335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334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333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332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331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330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329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328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327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326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325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324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323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322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321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320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319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318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317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316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315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314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313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312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311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310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309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308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307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306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305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304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303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302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301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300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299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298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297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296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295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294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293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292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291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290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289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288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287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286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285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284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283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282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281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280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279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278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277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276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275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274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273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272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271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270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269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268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267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266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265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264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263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262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261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260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259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258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257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256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255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254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253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252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251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250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249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248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247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246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245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244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243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242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241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240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239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238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237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236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235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234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233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232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231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230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229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228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227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226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225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224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223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222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221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220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219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218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217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216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215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214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213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212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211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210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209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208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207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206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205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204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203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202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201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200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199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198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97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196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195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194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193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192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191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190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189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188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187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186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185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184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83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182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181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180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179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178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177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176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175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174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173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172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171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170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69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168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67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166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165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164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163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162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161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160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159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158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157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156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155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154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153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152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151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150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149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148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147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146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145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144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143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142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141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140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139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138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zoomScale="75" zoomScaleNormal="75" workbookViewId="0">
      <selection activeCell="D53" sqref="D5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26</v>
      </c>
      <c r="D2" s="2"/>
      <c r="F2" s="2"/>
      <c r="G2" s="2"/>
      <c r="I2" s="2"/>
      <c r="J2" s="2"/>
      <c r="L2" s="3"/>
      <c r="O2" s="4" t="s">
        <v>56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40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27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41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35</v>
      </c>
      <c r="F7" s="46" t="s">
        <v>57</v>
      </c>
      <c r="G7" s="5"/>
      <c r="H7" s="5"/>
      <c r="I7" s="45"/>
      <c r="J7" s="81"/>
      <c r="K7" s="66"/>
      <c r="L7" s="82" t="s">
        <v>54</v>
      </c>
      <c r="M7" s="65" t="s">
        <v>34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5</v>
      </c>
      <c r="F8" s="13">
        <f>IF(F14&gt;0,1,0)</f>
        <v>0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6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53</v>
      </c>
      <c r="M10" s="68" t="s">
        <v>32</v>
      </c>
      <c r="N10" s="71" t="s">
        <v>33</v>
      </c>
      <c r="O10" s="70"/>
      <c r="Q10" s="25"/>
    </row>
    <row r="11" spans="1:37" x14ac:dyDescent="0.3">
      <c r="A11" s="23"/>
      <c r="C11" s="18"/>
      <c r="D11" s="5"/>
      <c r="E11" s="7" t="s">
        <v>7</v>
      </c>
      <c r="F11" s="10">
        <v>0</v>
      </c>
      <c r="G11" s="5" t="s">
        <v>28</v>
      </c>
      <c r="H11" s="35">
        <f>F11*1.62</f>
        <v>0</v>
      </c>
      <c r="I11" s="5" t="s">
        <v>11</v>
      </c>
      <c r="J11" s="5"/>
      <c r="K11" s="64" t="s">
        <v>14</v>
      </c>
      <c r="L11" s="28">
        <v>0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8</v>
      </c>
      <c r="F12" s="29">
        <v>0</v>
      </c>
      <c r="G12" s="5" t="s">
        <v>10</v>
      </c>
      <c r="H12" s="36">
        <f>F12/162</f>
        <v>0</v>
      </c>
      <c r="I12" s="5" t="s">
        <v>12</v>
      </c>
      <c r="J12" s="5"/>
      <c r="K12" s="64" t="s">
        <v>15</v>
      </c>
      <c r="L12" s="28">
        <v>0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13</v>
      </c>
      <c r="H13" s="5"/>
      <c r="I13" s="5"/>
      <c r="J13" s="5"/>
      <c r="K13" s="64" t="s">
        <v>16</v>
      </c>
      <c r="L13" s="28">
        <v>0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5</v>
      </c>
      <c r="F14" s="30">
        <v>0</v>
      </c>
      <c r="G14" s="5" t="s">
        <v>1</v>
      </c>
      <c r="H14" s="5"/>
      <c r="I14" s="5"/>
      <c r="J14" s="5"/>
      <c r="K14" s="64" t="s">
        <v>44</v>
      </c>
      <c r="L14" s="28">
        <v>0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6</v>
      </c>
      <c r="F15" s="28">
        <v>0</v>
      </c>
      <c r="G15" s="5" t="s">
        <v>0</v>
      </c>
      <c r="H15" s="5"/>
      <c r="I15" s="5"/>
      <c r="J15" s="5"/>
      <c r="K15" s="64" t="s">
        <v>17</v>
      </c>
      <c r="L15" s="28">
        <v>0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18</v>
      </c>
      <c r="L16" s="28">
        <v>0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52</v>
      </c>
      <c r="E17" s="7"/>
      <c r="F17" s="14"/>
      <c r="G17" s="5"/>
      <c r="H17" s="5"/>
      <c r="I17" s="5"/>
      <c r="J17" s="7"/>
      <c r="K17" s="64" t="s">
        <v>19</v>
      </c>
      <c r="L17" s="28">
        <v>0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51</v>
      </c>
      <c r="E18" s="7"/>
      <c r="F18" s="5"/>
      <c r="G18" s="5"/>
      <c r="H18" s="5"/>
      <c r="I18" s="5"/>
      <c r="J18" s="7"/>
      <c r="K18" s="64" t="s">
        <v>20</v>
      </c>
      <c r="L18" s="28">
        <v>0</v>
      </c>
      <c r="M18" s="73">
        <v>0</v>
      </c>
      <c r="N18" s="76">
        <f t="shared" si="0"/>
        <v>1</v>
      </c>
      <c r="O18" s="19"/>
      <c r="Q18" s="25"/>
    </row>
    <row r="19" spans="1:17" x14ac:dyDescent="0.3">
      <c r="A19" s="23"/>
      <c r="C19" s="18"/>
      <c r="D19" s="5"/>
      <c r="E19" s="7" t="s">
        <v>22</v>
      </c>
      <c r="F19" s="10">
        <v>0</v>
      </c>
      <c r="G19" s="5" t="s">
        <v>9</v>
      </c>
      <c r="H19" s="39" t="s">
        <v>13</v>
      </c>
      <c r="I19" s="5"/>
      <c r="J19" s="7"/>
      <c r="K19" s="64" t="s">
        <v>21</v>
      </c>
      <c r="L19" s="28">
        <v>0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23</v>
      </c>
      <c r="F20" s="10">
        <v>0</v>
      </c>
      <c r="G20" s="5" t="s">
        <v>9</v>
      </c>
      <c r="H20" s="39" t="s">
        <v>13</v>
      </c>
      <c r="I20" s="5"/>
      <c r="J20" s="7"/>
      <c r="K20" s="64" t="s">
        <v>21</v>
      </c>
      <c r="L20" s="28">
        <v>0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45</v>
      </c>
      <c r="E21" s="7"/>
      <c r="F21" s="7"/>
      <c r="G21" s="7"/>
      <c r="H21" s="7"/>
      <c r="I21" s="5"/>
      <c r="J21" s="7"/>
      <c r="K21" s="64" t="s">
        <v>47</v>
      </c>
      <c r="L21" s="28">
        <v>0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46</v>
      </c>
      <c r="E22" s="7"/>
      <c r="F22" s="5"/>
      <c r="G22" s="5"/>
      <c r="H22" s="5"/>
      <c r="I22" s="5"/>
      <c r="J22" s="7"/>
      <c r="K22" s="64" t="s">
        <v>48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49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39</v>
      </c>
      <c r="F24" s="28">
        <v>0</v>
      </c>
      <c r="G24" s="5" t="s">
        <v>24</v>
      </c>
      <c r="H24" s="5"/>
      <c r="I24" s="5"/>
      <c r="J24" s="7"/>
      <c r="K24" s="64" t="s">
        <v>49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37</v>
      </c>
      <c r="E25" s="7"/>
      <c r="F25" s="13"/>
      <c r="G25" s="5"/>
      <c r="H25" s="5"/>
      <c r="I25" s="5"/>
      <c r="J25" s="78"/>
      <c r="K25" s="79" t="s">
        <v>49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25</v>
      </c>
      <c r="E26" s="5"/>
      <c r="F26" s="12"/>
      <c r="G26" s="5"/>
      <c r="H26" s="5"/>
      <c r="I26" s="5"/>
      <c r="J26" s="5"/>
      <c r="K26" s="34" t="s">
        <v>50</v>
      </c>
      <c r="L26" s="32">
        <f>SUM(L11:L25)</f>
        <v>0</v>
      </c>
      <c r="M26" s="33" t="s">
        <v>38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55</v>
      </c>
      <c r="M27" s="86">
        <f>SUMPRODUCT(L11:L25,M11:M25)</f>
        <v>0</v>
      </c>
      <c r="N27" s="86">
        <f>SUMPRODUCT(L11:L25,N11:N25)</f>
        <v>0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42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30</v>
      </c>
      <c r="E30" s="5"/>
      <c r="F30" s="5"/>
      <c r="G30" s="5"/>
      <c r="H30" s="5"/>
      <c r="I30" s="8" t="s">
        <v>3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29</v>
      </c>
      <c r="D31" s="9" t="s">
        <v>4</v>
      </c>
      <c r="E31" s="31">
        <f>IF(I31&gt;0,F31-250,0)</f>
        <v>0</v>
      </c>
      <c r="F31" s="31">
        <f>IF(I31&gt;0,G31-250,0)</f>
        <v>0</v>
      </c>
      <c r="G31" s="31">
        <f>IF(I31&gt;0,H31-250,0)</f>
        <v>0</v>
      </c>
      <c r="H31" s="31">
        <f>IF(I31&gt;0,I31-250,0)</f>
        <v>0</v>
      </c>
      <c r="I31" s="63">
        <f>F12</f>
        <v>0</v>
      </c>
      <c r="J31" s="31">
        <f>IF(I31&gt;0,I31+250,0)</f>
        <v>0</v>
      </c>
      <c r="K31" s="31">
        <f>IF(I31&gt;0,J31+250,0)</f>
        <v>0</v>
      </c>
      <c r="L31" s="31">
        <f>IF(I31&gt;0,K31+250,0)</f>
        <v>0</v>
      </c>
      <c r="M31" s="31">
        <f>IF(I31&gt;0,L31+250,0)</f>
        <v>0</v>
      </c>
      <c r="N31" s="5"/>
      <c r="O31" s="19"/>
      <c r="Q31" s="25"/>
    </row>
    <row r="32" spans="1:17" x14ac:dyDescent="0.3">
      <c r="A32" s="23"/>
      <c r="C32" s="42">
        <f t="shared" ref="C32:C46" si="1">D32*1.62</f>
        <v>0</v>
      </c>
      <c r="D32" s="11">
        <f>IF(D39&gt;0,D33-0.25,0)</f>
        <v>0</v>
      </c>
      <c r="E32" s="47">
        <f>($D$32*(E31/100)*(1-$F$14))+((1-$F$14)*$F$24)-$F$15-SUMPRODUCT($L$11:$L$25,$N$11:$N$25)-((E31/100)*(1-$F$14)*($F$19+$F$20))</f>
        <v>0</v>
      </c>
      <c r="F32" s="51">
        <f t="shared" ref="F32:M32" si="2">($D$32*(F31/100)*(1-$F$14))+((1-$F$14)*$F$24)-$F$15-SUMPRODUCT($L$11:$L$25,$N$11:$N$25)-((F31/100)*(1-$F$14)*($F$19+$F$20))</f>
        <v>0</v>
      </c>
      <c r="G32" s="51">
        <f t="shared" si="2"/>
        <v>0</v>
      </c>
      <c r="H32" s="51">
        <f t="shared" si="2"/>
        <v>0</v>
      </c>
      <c r="I32" s="51">
        <f t="shared" si="2"/>
        <v>0</v>
      </c>
      <c r="J32" s="51">
        <f t="shared" si="2"/>
        <v>0</v>
      </c>
      <c r="K32" s="51">
        <f t="shared" si="2"/>
        <v>0</v>
      </c>
      <c r="L32" s="51">
        <f t="shared" si="2"/>
        <v>0</v>
      </c>
      <c r="M32" s="52">
        <f t="shared" si="2"/>
        <v>0</v>
      </c>
      <c r="N32" s="5"/>
      <c r="O32" s="19"/>
      <c r="Q32" s="25"/>
    </row>
    <row r="33" spans="1:17" x14ac:dyDescent="0.3">
      <c r="A33" s="23"/>
      <c r="C33" s="42">
        <f t="shared" si="1"/>
        <v>0</v>
      </c>
      <c r="D33" s="11">
        <f>IF(D39&gt;0,D34-0.25,0)</f>
        <v>0</v>
      </c>
      <c r="E33" s="49">
        <f t="shared" ref="E33:M33" si="3">($D$33*(E31/100)*(1-$F$14))+((1-$F$14)*$F$24)-$F$15-SUMPRODUCT($L$11:$L$25,$N$11:$N$25)-((E31/100)*(1-$F$14)*($F$19+$F$20))</f>
        <v>0</v>
      </c>
      <c r="F33" s="48">
        <f t="shared" si="3"/>
        <v>0</v>
      </c>
      <c r="G33" s="48">
        <f t="shared" si="3"/>
        <v>0</v>
      </c>
      <c r="H33" s="48">
        <f t="shared" si="3"/>
        <v>0</v>
      </c>
      <c r="I33" s="48">
        <f t="shared" si="3"/>
        <v>0</v>
      </c>
      <c r="J33" s="48">
        <f t="shared" si="3"/>
        <v>0</v>
      </c>
      <c r="K33" s="48">
        <f t="shared" si="3"/>
        <v>0</v>
      </c>
      <c r="L33" s="48">
        <f t="shared" si="3"/>
        <v>0</v>
      </c>
      <c r="M33" s="53">
        <f t="shared" si="3"/>
        <v>0</v>
      </c>
      <c r="N33" s="5"/>
      <c r="O33" s="19"/>
      <c r="Q33" s="25"/>
    </row>
    <row r="34" spans="1:17" x14ac:dyDescent="0.3">
      <c r="A34" s="23"/>
      <c r="C34" s="42">
        <f t="shared" si="1"/>
        <v>0</v>
      </c>
      <c r="D34" s="11">
        <f>IF(D39&gt;0,D35-0.25,0)</f>
        <v>0</v>
      </c>
      <c r="E34" s="49">
        <f t="shared" ref="E34:M34" si="4">($D$34*(E31/100)*(1-$F$14))+((1-$F$14)*$F$24)-$F$15-SUMPRODUCT($L$11:$L$25,$N$11:$N$25)-((E31/100)*(1-$F$14)*($F$19+$F$20))</f>
        <v>0</v>
      </c>
      <c r="F34" s="48">
        <f t="shared" si="4"/>
        <v>0</v>
      </c>
      <c r="G34" s="48">
        <f t="shared" si="4"/>
        <v>0</v>
      </c>
      <c r="H34" s="48">
        <f t="shared" si="4"/>
        <v>0</v>
      </c>
      <c r="I34" s="48">
        <f t="shared" si="4"/>
        <v>0</v>
      </c>
      <c r="J34" s="48">
        <f t="shared" si="4"/>
        <v>0</v>
      </c>
      <c r="K34" s="48">
        <f t="shared" si="4"/>
        <v>0</v>
      </c>
      <c r="L34" s="48">
        <f t="shared" si="4"/>
        <v>0</v>
      </c>
      <c r="M34" s="53">
        <f t="shared" si="4"/>
        <v>0</v>
      </c>
      <c r="N34" s="5"/>
      <c r="O34" s="19"/>
      <c r="Q34" s="25"/>
    </row>
    <row r="35" spans="1:17" x14ac:dyDescent="0.3">
      <c r="A35" s="23"/>
      <c r="C35" s="42">
        <f t="shared" si="1"/>
        <v>0</v>
      </c>
      <c r="D35" s="11">
        <f>IF(D39&gt;0,D36-0.25,0)</f>
        <v>0</v>
      </c>
      <c r="E35" s="49">
        <f t="shared" ref="E35:M35" si="5">($D$35*(E31/100)*(1-$F$14))+((1-$F$14)*$F$24)-$F$15-SUMPRODUCT($L$11:$L$25,$N$11:$N$25)-((E31/100)*(1-$F$14)*($F$19+$F$20))</f>
        <v>0</v>
      </c>
      <c r="F35" s="48">
        <f t="shared" si="5"/>
        <v>0</v>
      </c>
      <c r="G35" s="48">
        <f t="shared" si="5"/>
        <v>0</v>
      </c>
      <c r="H35" s="48">
        <f t="shared" si="5"/>
        <v>0</v>
      </c>
      <c r="I35" s="48">
        <f t="shared" si="5"/>
        <v>0</v>
      </c>
      <c r="J35" s="48">
        <f t="shared" si="5"/>
        <v>0</v>
      </c>
      <c r="K35" s="48">
        <f t="shared" si="5"/>
        <v>0</v>
      </c>
      <c r="L35" s="48">
        <f t="shared" si="5"/>
        <v>0</v>
      </c>
      <c r="M35" s="53">
        <f t="shared" si="5"/>
        <v>0</v>
      </c>
      <c r="N35" s="5"/>
      <c r="O35" s="19"/>
      <c r="Q35" s="25"/>
    </row>
    <row r="36" spans="1:17" x14ac:dyDescent="0.3">
      <c r="A36" s="23"/>
      <c r="C36" s="42">
        <f t="shared" si="1"/>
        <v>0</v>
      </c>
      <c r="D36" s="11">
        <f>IF(D39&gt;0,D37-0.25,0)</f>
        <v>0</v>
      </c>
      <c r="E36" s="49">
        <f t="shared" ref="E36:M36" si="6">($D$36*(E31/100)*(1-$F$14))+((1-$F$14)*$F$24)-$F$15-SUMPRODUCT($L$11:$L$25,$N$11:$N$25)-((E31/100)*(1-$F$14)*($F$19+$F$20))</f>
        <v>0</v>
      </c>
      <c r="F36" s="48">
        <f t="shared" si="6"/>
        <v>0</v>
      </c>
      <c r="G36" s="48">
        <f t="shared" si="6"/>
        <v>0</v>
      </c>
      <c r="H36" s="48">
        <f t="shared" si="6"/>
        <v>0</v>
      </c>
      <c r="I36" s="48">
        <f t="shared" si="6"/>
        <v>0</v>
      </c>
      <c r="J36" s="48">
        <f t="shared" si="6"/>
        <v>0</v>
      </c>
      <c r="K36" s="48">
        <f t="shared" si="6"/>
        <v>0</v>
      </c>
      <c r="L36" s="48">
        <f t="shared" si="6"/>
        <v>0</v>
      </c>
      <c r="M36" s="53">
        <f t="shared" si="6"/>
        <v>0</v>
      </c>
      <c r="N36" s="5"/>
      <c r="O36" s="19"/>
      <c r="Q36" s="25"/>
    </row>
    <row r="37" spans="1:17" x14ac:dyDescent="0.3">
      <c r="A37" s="23"/>
      <c r="C37" s="42">
        <f t="shared" si="1"/>
        <v>0</v>
      </c>
      <c r="D37" s="11">
        <f>IF(D39&gt;0,D38-0.25,0)</f>
        <v>0</v>
      </c>
      <c r="E37" s="49">
        <f t="shared" ref="E37:M37" si="7">($D$37*(E31/100)*(1-$F$14))+((1-$F$14)*$F$24)-$F$15-SUMPRODUCT($L$11:$L$25,$N$11:$N$25)-((E31/100)*(1-$F$14)*($F$19+$F$20))</f>
        <v>0</v>
      </c>
      <c r="F37" s="48">
        <f t="shared" si="7"/>
        <v>0</v>
      </c>
      <c r="G37" s="48">
        <f t="shared" si="7"/>
        <v>0</v>
      </c>
      <c r="H37" s="48">
        <f t="shared" si="7"/>
        <v>0</v>
      </c>
      <c r="I37" s="48">
        <f t="shared" si="7"/>
        <v>0</v>
      </c>
      <c r="J37" s="48">
        <f t="shared" si="7"/>
        <v>0</v>
      </c>
      <c r="K37" s="48">
        <f t="shared" si="7"/>
        <v>0</v>
      </c>
      <c r="L37" s="48">
        <f t="shared" si="7"/>
        <v>0</v>
      </c>
      <c r="M37" s="53">
        <f t="shared" si="7"/>
        <v>0</v>
      </c>
      <c r="N37" s="5"/>
      <c r="O37" s="19"/>
      <c r="Q37" s="25"/>
    </row>
    <row r="38" spans="1:17" x14ac:dyDescent="0.3">
      <c r="A38" s="23"/>
      <c r="C38" s="42">
        <f t="shared" si="1"/>
        <v>0</v>
      </c>
      <c r="D38" s="11">
        <f>IF(D39&gt;0,D39-0.25,0)</f>
        <v>0</v>
      </c>
      <c r="E38" s="49">
        <f t="shared" ref="E38:M38" si="8">($D$38*(E31/100)*(1-$F$14))+((1-$F$14)*$F$24)-$F$15-SUMPRODUCT($L$11:$L$25,$N$11:$N$25)-((E31/100)*(1-$F$14)*($F$19+$F$20))</f>
        <v>0</v>
      </c>
      <c r="F38" s="48">
        <f t="shared" si="8"/>
        <v>0</v>
      </c>
      <c r="G38" s="48">
        <f t="shared" si="8"/>
        <v>0</v>
      </c>
      <c r="H38" s="48">
        <f t="shared" si="8"/>
        <v>0</v>
      </c>
      <c r="I38" s="48">
        <f t="shared" si="8"/>
        <v>0</v>
      </c>
      <c r="J38" s="48">
        <f t="shared" si="8"/>
        <v>0</v>
      </c>
      <c r="K38" s="48">
        <f t="shared" si="8"/>
        <v>0</v>
      </c>
      <c r="L38" s="48">
        <f t="shared" si="8"/>
        <v>0</v>
      </c>
      <c r="M38" s="53">
        <f t="shared" si="8"/>
        <v>0</v>
      </c>
      <c r="N38" s="5"/>
      <c r="O38" s="19"/>
      <c r="Q38" s="25"/>
    </row>
    <row r="39" spans="1:17" x14ac:dyDescent="0.3">
      <c r="A39" s="23"/>
      <c r="C39" s="42">
        <f t="shared" si="1"/>
        <v>0</v>
      </c>
      <c r="D39" s="62">
        <f>F11</f>
        <v>0</v>
      </c>
      <c r="E39" s="49">
        <f t="shared" ref="E39:M39" si="9">($D$39*(E31/100)*(1-$F$14))+((1-$F$14)*$F$24)-$F$15-SUMPRODUCT($L$11:$L$25,$N$11:$N$25)-((E31/100)*(1-$F$14)*($F$19+$F$20))</f>
        <v>0</v>
      </c>
      <c r="F39" s="48">
        <f t="shared" si="9"/>
        <v>0</v>
      </c>
      <c r="G39" s="48">
        <f t="shared" si="9"/>
        <v>0</v>
      </c>
      <c r="H39" s="48">
        <f t="shared" si="9"/>
        <v>0</v>
      </c>
      <c r="I39" s="61">
        <f t="shared" si="9"/>
        <v>0</v>
      </c>
      <c r="J39" s="48">
        <f t="shared" si="9"/>
        <v>0</v>
      </c>
      <c r="K39" s="48">
        <f t="shared" si="9"/>
        <v>0</v>
      </c>
      <c r="L39" s="48">
        <f t="shared" si="9"/>
        <v>0</v>
      </c>
      <c r="M39" s="53">
        <f t="shared" si="9"/>
        <v>0</v>
      </c>
      <c r="N39" s="5"/>
      <c r="O39" s="19"/>
      <c r="Q39" s="25"/>
    </row>
    <row r="40" spans="1:17" x14ac:dyDescent="0.3">
      <c r="A40" s="23"/>
      <c r="C40" s="42">
        <f t="shared" si="1"/>
        <v>0</v>
      </c>
      <c r="D40" s="11">
        <f>IF(D39&gt;0,D39+0.25,0)</f>
        <v>0</v>
      </c>
      <c r="E40" s="49">
        <f t="shared" ref="E40:M40" si="10">($D$40*(E31/100)*(1-$F$14))+((1-$F$14)*$F$24)-$F$15-SUMPRODUCT($L$11:$L$25,$N$11:$N$25)-((E31/100)*(1-$F$14)*($F$19+$F$20))</f>
        <v>0</v>
      </c>
      <c r="F40" s="48">
        <f t="shared" si="10"/>
        <v>0</v>
      </c>
      <c r="G40" s="48">
        <f t="shared" si="10"/>
        <v>0</v>
      </c>
      <c r="H40" s="48">
        <f t="shared" si="10"/>
        <v>0</v>
      </c>
      <c r="I40" s="48">
        <f t="shared" si="10"/>
        <v>0</v>
      </c>
      <c r="J40" s="48">
        <f t="shared" si="10"/>
        <v>0</v>
      </c>
      <c r="K40" s="48">
        <f t="shared" si="10"/>
        <v>0</v>
      </c>
      <c r="L40" s="48">
        <f t="shared" si="10"/>
        <v>0</v>
      </c>
      <c r="M40" s="53">
        <f t="shared" si="10"/>
        <v>0</v>
      </c>
      <c r="N40" s="5"/>
      <c r="O40" s="19"/>
      <c r="Q40" s="25"/>
    </row>
    <row r="41" spans="1:17" x14ac:dyDescent="0.3">
      <c r="A41" s="23"/>
      <c r="C41" s="42">
        <f t="shared" si="1"/>
        <v>0</v>
      </c>
      <c r="D41" s="11">
        <f>IF(D39&gt;0,D40+0.25,0)</f>
        <v>0</v>
      </c>
      <c r="E41" s="49">
        <f t="shared" ref="E41:M41" si="11">($D$41*(E31/100)*(1-$F$14))+((1-$F$14)*$F$24)-$F$15-SUMPRODUCT($L$11:$L$25,$N$11:$N$25)-((E31/100)*(1-$F$14)*($F$19+$F$20))</f>
        <v>0</v>
      </c>
      <c r="F41" s="48">
        <f t="shared" si="11"/>
        <v>0</v>
      </c>
      <c r="G41" s="48">
        <f t="shared" si="11"/>
        <v>0</v>
      </c>
      <c r="H41" s="48">
        <f t="shared" si="11"/>
        <v>0</v>
      </c>
      <c r="I41" s="48">
        <f t="shared" si="11"/>
        <v>0</v>
      </c>
      <c r="J41" s="48">
        <f t="shared" si="11"/>
        <v>0</v>
      </c>
      <c r="K41" s="48">
        <f t="shared" si="11"/>
        <v>0</v>
      </c>
      <c r="L41" s="48">
        <f t="shared" si="11"/>
        <v>0</v>
      </c>
      <c r="M41" s="53">
        <f t="shared" si="11"/>
        <v>0</v>
      </c>
      <c r="N41" s="5"/>
      <c r="O41" s="19"/>
      <c r="Q41" s="25"/>
    </row>
    <row r="42" spans="1:17" x14ac:dyDescent="0.3">
      <c r="A42" s="23"/>
      <c r="C42" s="42">
        <f t="shared" si="1"/>
        <v>0</v>
      </c>
      <c r="D42" s="11">
        <f>IF(D39&gt;0,D41+0.25,0)</f>
        <v>0</v>
      </c>
      <c r="E42" s="49">
        <f t="shared" ref="E42:M42" si="12">($D$42*(E31/100)*(1-$F$14))+((1-$F$14)*$F$24)-$F$15-SUMPRODUCT($L$11:$L$25,$N$11:$N$25)-((E31/100)*(1-$F$14)*($F$19+$F$20))</f>
        <v>0</v>
      </c>
      <c r="F42" s="48">
        <f t="shared" si="12"/>
        <v>0</v>
      </c>
      <c r="G42" s="48">
        <f t="shared" si="12"/>
        <v>0</v>
      </c>
      <c r="H42" s="48">
        <f t="shared" si="12"/>
        <v>0</v>
      </c>
      <c r="I42" s="48">
        <f t="shared" si="12"/>
        <v>0</v>
      </c>
      <c r="J42" s="48">
        <f t="shared" si="12"/>
        <v>0</v>
      </c>
      <c r="K42" s="48">
        <f t="shared" si="12"/>
        <v>0</v>
      </c>
      <c r="L42" s="48">
        <f t="shared" si="12"/>
        <v>0</v>
      </c>
      <c r="M42" s="53">
        <f t="shared" si="12"/>
        <v>0</v>
      </c>
      <c r="N42" s="5"/>
      <c r="O42" s="19"/>
      <c r="Q42" s="25"/>
    </row>
    <row r="43" spans="1:17" x14ac:dyDescent="0.3">
      <c r="A43" s="23"/>
      <c r="C43" s="42">
        <f t="shared" si="1"/>
        <v>0</v>
      </c>
      <c r="D43" s="11">
        <f>IF(D39&gt;0,D42+0.25,0)</f>
        <v>0</v>
      </c>
      <c r="E43" s="49">
        <f t="shared" ref="E43:M43" si="13">($D$43*(E31/100)*(1-$F$14))+((1-$F$14)*$F$24)-$F$15-SUMPRODUCT($L$11:$L$25,$N$11:$N$25)-((E31/100)*(1-$F$14)*($F$19+$F$20))</f>
        <v>0</v>
      </c>
      <c r="F43" s="48">
        <f t="shared" si="13"/>
        <v>0</v>
      </c>
      <c r="G43" s="48">
        <f t="shared" si="13"/>
        <v>0</v>
      </c>
      <c r="H43" s="48">
        <f t="shared" si="13"/>
        <v>0</v>
      </c>
      <c r="I43" s="48">
        <f t="shared" si="13"/>
        <v>0</v>
      </c>
      <c r="J43" s="48">
        <f t="shared" si="13"/>
        <v>0</v>
      </c>
      <c r="K43" s="48">
        <f t="shared" si="13"/>
        <v>0</v>
      </c>
      <c r="L43" s="48">
        <f t="shared" si="13"/>
        <v>0</v>
      </c>
      <c r="M43" s="53">
        <f t="shared" si="13"/>
        <v>0</v>
      </c>
      <c r="N43" s="5"/>
      <c r="O43" s="19"/>
      <c r="Q43" s="25"/>
    </row>
    <row r="44" spans="1:17" x14ac:dyDescent="0.3">
      <c r="A44" s="23"/>
      <c r="C44" s="42">
        <f t="shared" si="1"/>
        <v>0</v>
      </c>
      <c r="D44" s="11">
        <f>IF(D39&gt;0,D43+0.25,0)</f>
        <v>0</v>
      </c>
      <c r="E44" s="49">
        <f t="shared" ref="E44:M44" si="14">($D$44*(E31/100)*(1-$F$14))+((1-$F$14)*$F$24)-$F$15-SUMPRODUCT($L$11:$L$25,$N$11:$N$25)-((E31/100)*(1-$F$14)*($F$19+$F$20))</f>
        <v>0</v>
      </c>
      <c r="F44" s="48">
        <f t="shared" si="14"/>
        <v>0</v>
      </c>
      <c r="G44" s="48">
        <f t="shared" si="14"/>
        <v>0</v>
      </c>
      <c r="H44" s="48">
        <f t="shared" si="14"/>
        <v>0</v>
      </c>
      <c r="I44" s="48">
        <f t="shared" si="14"/>
        <v>0</v>
      </c>
      <c r="J44" s="48">
        <f t="shared" si="14"/>
        <v>0</v>
      </c>
      <c r="K44" s="48">
        <f t="shared" si="14"/>
        <v>0</v>
      </c>
      <c r="L44" s="48">
        <f t="shared" si="14"/>
        <v>0</v>
      </c>
      <c r="M44" s="53">
        <f t="shared" si="14"/>
        <v>0</v>
      </c>
      <c r="N44" s="5"/>
      <c r="O44" s="19"/>
      <c r="Q44" s="25"/>
    </row>
    <row r="45" spans="1:17" x14ac:dyDescent="0.3">
      <c r="A45" s="23"/>
      <c r="C45" s="42">
        <f t="shared" si="1"/>
        <v>0</v>
      </c>
      <c r="D45" s="11">
        <f>IF(D39&gt;0,D44+0.25,0)</f>
        <v>0</v>
      </c>
      <c r="E45" s="49">
        <f t="shared" ref="E45:M45" si="15">($D$45*(E31/100)*(1-$F$14))+((1-$F$14)*$F$24)-$F$15-SUMPRODUCT($L$11:$L$25,$N$11:$N$25)-((E31/100)*(1-$F$14)*($F$19+$F$20))</f>
        <v>0</v>
      </c>
      <c r="F45" s="48">
        <f t="shared" si="15"/>
        <v>0</v>
      </c>
      <c r="G45" s="48">
        <f t="shared" si="15"/>
        <v>0</v>
      </c>
      <c r="H45" s="48">
        <f t="shared" si="15"/>
        <v>0</v>
      </c>
      <c r="I45" s="48">
        <f t="shared" si="15"/>
        <v>0</v>
      </c>
      <c r="J45" s="48">
        <f t="shared" si="15"/>
        <v>0</v>
      </c>
      <c r="K45" s="48">
        <f t="shared" si="15"/>
        <v>0</v>
      </c>
      <c r="L45" s="48">
        <f t="shared" si="15"/>
        <v>0</v>
      </c>
      <c r="M45" s="53">
        <f t="shared" si="15"/>
        <v>0</v>
      </c>
      <c r="N45" s="5"/>
      <c r="O45" s="19"/>
      <c r="Q45" s="25"/>
    </row>
    <row r="46" spans="1:17" ht="19.5" thickBot="1" x14ac:dyDescent="0.35">
      <c r="A46" s="23"/>
      <c r="C46" s="42">
        <f t="shared" si="1"/>
        <v>0</v>
      </c>
      <c r="D46" s="11">
        <f>IF(D39&gt;0,D45+0.25,0)</f>
        <v>0</v>
      </c>
      <c r="E46" s="50">
        <f t="shared" ref="E46:M46" si="16">($D$46*(E31/100)*(1-$F$14))+((1-$F$14)*$F$24)-$F$15-SUMPRODUCT($L$11:$L$25,$N$11:$N$25)-((E31/100)*(1-$F$14)*($F$19+$F$20))</f>
        <v>0</v>
      </c>
      <c r="F46" s="54">
        <f t="shared" si="16"/>
        <v>0</v>
      </c>
      <c r="G46" s="54">
        <f t="shared" si="16"/>
        <v>0</v>
      </c>
      <c r="H46" s="54">
        <f t="shared" si="16"/>
        <v>0</v>
      </c>
      <c r="I46" s="54">
        <f t="shared" si="16"/>
        <v>0</v>
      </c>
      <c r="J46" s="54">
        <f t="shared" si="16"/>
        <v>0</v>
      </c>
      <c r="K46" s="54">
        <f t="shared" si="16"/>
        <v>0</v>
      </c>
      <c r="L46" s="54">
        <f t="shared" si="16"/>
        <v>0</v>
      </c>
      <c r="M46" s="55">
        <f t="shared" si="16"/>
        <v>0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43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30</v>
      </c>
      <c r="E51" s="5"/>
      <c r="F51" s="5"/>
      <c r="G51" s="5"/>
      <c r="H51" s="5"/>
      <c r="I51" s="8" t="s">
        <v>3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29</v>
      </c>
      <c r="D52" s="9" t="s">
        <v>4</v>
      </c>
      <c r="E52" s="31">
        <f>IF(I52&gt;0,F52-250,0)</f>
        <v>0</v>
      </c>
      <c r="F52" s="31">
        <f>IF(I52&gt;0,G52-250,0)</f>
        <v>0</v>
      </c>
      <c r="G52" s="31">
        <f>IF(I52&gt;0,H52-250,0)</f>
        <v>0</v>
      </c>
      <c r="H52" s="31">
        <f>IF(I52&gt;0,I52-250,0)</f>
        <v>0</v>
      </c>
      <c r="I52" s="63">
        <f>F12</f>
        <v>0</v>
      </c>
      <c r="J52" s="31">
        <f>IF(I52&gt;0,I52+250,0)</f>
        <v>0</v>
      </c>
      <c r="K52" s="31">
        <f>IF(I52&gt;0,J52+250,0)</f>
        <v>0</v>
      </c>
      <c r="L52" s="31">
        <f>IF(I52&gt;0,K52+250,0)</f>
        <v>0</v>
      </c>
      <c r="M52" s="31">
        <f>IF(I52&gt;0,L52+250,0)</f>
        <v>0</v>
      </c>
      <c r="N52" s="5"/>
      <c r="O52" s="19"/>
      <c r="Q52" s="25"/>
    </row>
    <row r="53" spans="1:17" x14ac:dyDescent="0.3">
      <c r="A53" s="23"/>
      <c r="C53" s="42">
        <f t="shared" ref="C53:C67" si="17">D53*1.62</f>
        <v>0</v>
      </c>
      <c r="D53" s="11">
        <f>IF(D60&gt;0,D54-0.25,0)</f>
        <v>0</v>
      </c>
      <c r="E53" s="47">
        <f t="shared" ref="E53:M53" si="18">($D$53*(E52/100)*$F$14)+($F$14*$F$24)+$F$15-SUMPRODUCT($L$11:$L$25,$M$11:$M$25)-((E52/100)*$F$14*($F$19+$F$20))</f>
        <v>0</v>
      </c>
      <c r="F53" s="51">
        <f>($D$53*(F52/100)*$F$14)+($F$14*$F$24)+$F$15-SUMPRODUCT($L$11:$L$25,$M$11:$M$25)-((F52/100)*$F$14*($F$19+$F$20))</f>
        <v>0</v>
      </c>
      <c r="G53" s="51">
        <f t="shared" si="18"/>
        <v>0</v>
      </c>
      <c r="H53" s="51">
        <f>($D$53*(H52/100)*$F$14)+($F$14*$F$24)+$F$15-SUMPRODUCT($L$11:$L$25,$M$11:$M$25)-((H52/100)*$F$14*($F$19+$F$20))</f>
        <v>0</v>
      </c>
      <c r="I53" s="51">
        <f t="shared" si="18"/>
        <v>0</v>
      </c>
      <c r="J53" s="51">
        <f t="shared" si="18"/>
        <v>0</v>
      </c>
      <c r="K53" s="51">
        <f t="shared" si="18"/>
        <v>0</v>
      </c>
      <c r="L53" s="51">
        <f t="shared" si="18"/>
        <v>0</v>
      </c>
      <c r="M53" s="52">
        <f t="shared" si="18"/>
        <v>0</v>
      </c>
      <c r="N53" s="5"/>
      <c r="O53" s="19"/>
      <c r="Q53" s="25"/>
    </row>
    <row r="54" spans="1:17" x14ac:dyDescent="0.3">
      <c r="A54" s="23"/>
      <c r="C54" s="42">
        <f t="shared" si="17"/>
        <v>0</v>
      </c>
      <c r="D54" s="11">
        <f>IF(D60&gt;0,D55-0.25,0)</f>
        <v>0</v>
      </c>
      <c r="E54" s="49">
        <f t="shared" ref="E54:M54" si="19">($D$54*(E52/100)*$F$14)+($F$14*$F$24)+$F$15-SUMPRODUCT($L$11:$L$25,$M$11:$M$25)-((E52/100)*$F$14*($F$19+$F$20))</f>
        <v>0</v>
      </c>
      <c r="F54" s="48">
        <f t="shared" si="19"/>
        <v>0</v>
      </c>
      <c r="G54" s="48">
        <f t="shared" si="19"/>
        <v>0</v>
      </c>
      <c r="H54" s="48">
        <f t="shared" si="19"/>
        <v>0</v>
      </c>
      <c r="I54" s="48">
        <f t="shared" si="19"/>
        <v>0</v>
      </c>
      <c r="J54" s="48">
        <f t="shared" si="19"/>
        <v>0</v>
      </c>
      <c r="K54" s="48">
        <f t="shared" si="19"/>
        <v>0</v>
      </c>
      <c r="L54" s="48">
        <f t="shared" si="19"/>
        <v>0</v>
      </c>
      <c r="M54" s="53">
        <f t="shared" si="19"/>
        <v>0</v>
      </c>
      <c r="N54" s="5"/>
      <c r="O54" s="19"/>
      <c r="Q54" s="25"/>
    </row>
    <row r="55" spans="1:17" x14ac:dyDescent="0.3">
      <c r="A55" s="23"/>
      <c r="C55" s="42">
        <f t="shared" si="17"/>
        <v>0</v>
      </c>
      <c r="D55" s="11">
        <f>IF(D60&gt;0,D56-0.25,0)</f>
        <v>0</v>
      </c>
      <c r="E55" s="49">
        <f t="shared" ref="E55:M55" si="20">($D$55*(E52/100)*$F$14)+($F$14*$F$24)+$F$15-SUMPRODUCT($L$11:$L$25,$M$11:$M$25)-((E52/100)*$F$14*($F$19+$F$20))</f>
        <v>0</v>
      </c>
      <c r="F55" s="48">
        <f t="shared" si="20"/>
        <v>0</v>
      </c>
      <c r="G55" s="48">
        <f t="shared" si="20"/>
        <v>0</v>
      </c>
      <c r="H55" s="48">
        <f t="shared" si="20"/>
        <v>0</v>
      </c>
      <c r="I55" s="48">
        <f t="shared" si="20"/>
        <v>0</v>
      </c>
      <c r="J55" s="48">
        <f t="shared" si="20"/>
        <v>0</v>
      </c>
      <c r="K55" s="48">
        <f t="shared" si="20"/>
        <v>0</v>
      </c>
      <c r="L55" s="48">
        <f t="shared" si="20"/>
        <v>0</v>
      </c>
      <c r="M55" s="53">
        <f t="shared" si="20"/>
        <v>0</v>
      </c>
      <c r="N55" s="5"/>
      <c r="O55" s="19"/>
      <c r="Q55" s="25"/>
    </row>
    <row r="56" spans="1:17" x14ac:dyDescent="0.3">
      <c r="A56" s="23"/>
      <c r="C56" s="42">
        <f t="shared" si="17"/>
        <v>0</v>
      </c>
      <c r="D56" s="11">
        <f>IF(D60&gt;0,D57-0.25,0)</f>
        <v>0</v>
      </c>
      <c r="E56" s="49">
        <f t="shared" ref="E56:M56" si="21">($D$56*(E52/100)*$F$14)+($F$14*$F$24)+$F$15-SUMPRODUCT($L$11:$L$25,$M$11:$M$25)-((E52/100)*$F$14*($F$19+$F$20))</f>
        <v>0</v>
      </c>
      <c r="F56" s="48">
        <f t="shared" si="21"/>
        <v>0</v>
      </c>
      <c r="G56" s="48">
        <f t="shared" si="21"/>
        <v>0</v>
      </c>
      <c r="H56" s="48">
        <f t="shared" si="21"/>
        <v>0</v>
      </c>
      <c r="I56" s="48">
        <f t="shared" si="21"/>
        <v>0</v>
      </c>
      <c r="J56" s="48">
        <f t="shared" si="21"/>
        <v>0</v>
      </c>
      <c r="K56" s="48">
        <f t="shared" si="21"/>
        <v>0</v>
      </c>
      <c r="L56" s="48">
        <f t="shared" si="21"/>
        <v>0</v>
      </c>
      <c r="M56" s="53">
        <f t="shared" si="21"/>
        <v>0</v>
      </c>
      <c r="N56" s="5"/>
      <c r="O56" s="19"/>
      <c r="Q56" s="25"/>
    </row>
    <row r="57" spans="1:17" x14ac:dyDescent="0.3">
      <c r="A57" s="23"/>
      <c r="C57" s="42">
        <f t="shared" si="17"/>
        <v>0</v>
      </c>
      <c r="D57" s="11">
        <f>IF(D60&gt;0,D58-0.25,0)</f>
        <v>0</v>
      </c>
      <c r="E57" s="49">
        <f t="shared" ref="E57:M57" si="22">($D$57*(E52/100)*$F$14)+($F$14*$F$24)+$F$15-SUMPRODUCT($L$11:$L$25,$M$11:$M$25)-((E52/100)*$F$14*($F$19+$F$20))</f>
        <v>0</v>
      </c>
      <c r="F57" s="48">
        <f t="shared" si="22"/>
        <v>0</v>
      </c>
      <c r="G57" s="48">
        <f t="shared" si="22"/>
        <v>0</v>
      </c>
      <c r="H57" s="48">
        <f t="shared" si="22"/>
        <v>0</v>
      </c>
      <c r="I57" s="48">
        <f t="shared" si="22"/>
        <v>0</v>
      </c>
      <c r="J57" s="48">
        <f t="shared" si="22"/>
        <v>0</v>
      </c>
      <c r="K57" s="48">
        <f t="shared" si="22"/>
        <v>0</v>
      </c>
      <c r="L57" s="48">
        <f t="shared" si="22"/>
        <v>0</v>
      </c>
      <c r="M57" s="53">
        <f t="shared" si="22"/>
        <v>0</v>
      </c>
      <c r="N57" s="5"/>
      <c r="O57" s="19"/>
      <c r="Q57" s="25"/>
    </row>
    <row r="58" spans="1:17" x14ac:dyDescent="0.3">
      <c r="A58" s="23"/>
      <c r="C58" s="42">
        <f t="shared" si="17"/>
        <v>0</v>
      </c>
      <c r="D58" s="11">
        <f>IF(D60&gt;0,D59-0.25,0)</f>
        <v>0</v>
      </c>
      <c r="E58" s="49">
        <f t="shared" ref="E58:M58" si="23">($D$58*(E52/100)*$F$14)+($F$14*$F$24)+$F$15-SUMPRODUCT($L$11:$L$25,$M$11:$M$25)-((E52/100)*$F$14*($F$19+$F$20))</f>
        <v>0</v>
      </c>
      <c r="F58" s="48">
        <f t="shared" si="23"/>
        <v>0</v>
      </c>
      <c r="G58" s="48">
        <f t="shared" si="23"/>
        <v>0</v>
      </c>
      <c r="H58" s="48">
        <f t="shared" si="23"/>
        <v>0</v>
      </c>
      <c r="I58" s="48">
        <f t="shared" si="23"/>
        <v>0</v>
      </c>
      <c r="J58" s="48">
        <f t="shared" si="23"/>
        <v>0</v>
      </c>
      <c r="K58" s="48">
        <f t="shared" si="23"/>
        <v>0</v>
      </c>
      <c r="L58" s="48">
        <f t="shared" si="23"/>
        <v>0</v>
      </c>
      <c r="M58" s="53">
        <f t="shared" si="23"/>
        <v>0</v>
      </c>
      <c r="N58" s="5"/>
      <c r="O58" s="19"/>
      <c r="Q58" s="25"/>
    </row>
    <row r="59" spans="1:17" x14ac:dyDescent="0.3">
      <c r="A59" s="23"/>
      <c r="C59" s="42">
        <f t="shared" si="17"/>
        <v>0</v>
      </c>
      <c r="D59" s="11">
        <f>IF(D60&gt;0,D60-0.25,0)</f>
        <v>0</v>
      </c>
      <c r="E59" s="49">
        <f t="shared" ref="E59:M59" si="24">($D$59*(E52/100)*$F$14)+($F$14*$F$24)+$F$15-SUMPRODUCT($L$11:$L$25,$M$11:$M$25)-((E52/100)*$F$14*($F$19+$F$20))</f>
        <v>0</v>
      </c>
      <c r="F59" s="48">
        <f t="shared" si="24"/>
        <v>0</v>
      </c>
      <c r="G59" s="48">
        <f t="shared" si="24"/>
        <v>0</v>
      </c>
      <c r="H59" s="48">
        <f t="shared" si="24"/>
        <v>0</v>
      </c>
      <c r="I59" s="48">
        <f t="shared" si="24"/>
        <v>0</v>
      </c>
      <c r="J59" s="48">
        <f t="shared" si="24"/>
        <v>0</v>
      </c>
      <c r="K59" s="48">
        <f t="shared" si="24"/>
        <v>0</v>
      </c>
      <c r="L59" s="48">
        <f t="shared" si="24"/>
        <v>0</v>
      </c>
      <c r="M59" s="53">
        <f t="shared" si="24"/>
        <v>0</v>
      </c>
      <c r="N59" s="5"/>
      <c r="O59" s="19"/>
      <c r="Q59" s="25"/>
    </row>
    <row r="60" spans="1:17" x14ac:dyDescent="0.3">
      <c r="A60" s="23"/>
      <c r="C60" s="42">
        <f t="shared" si="17"/>
        <v>0</v>
      </c>
      <c r="D60" s="62">
        <f>F11</f>
        <v>0</v>
      </c>
      <c r="E60" s="49">
        <f t="shared" ref="E60:M60" si="25">($D$60*(E52/100)*$F$14)+($F$14*$F$24)+$F$15-SUMPRODUCT($L$11:$L$25,$M$11:$M$25)-((E52/100)*$F$14*($F$19+$F$20))</f>
        <v>0</v>
      </c>
      <c r="F60" s="48">
        <f t="shared" si="25"/>
        <v>0</v>
      </c>
      <c r="G60" s="48">
        <f t="shared" si="25"/>
        <v>0</v>
      </c>
      <c r="H60" s="48">
        <f t="shared" si="25"/>
        <v>0</v>
      </c>
      <c r="I60" s="61">
        <f t="shared" si="25"/>
        <v>0</v>
      </c>
      <c r="J60" s="48">
        <f t="shared" si="25"/>
        <v>0</v>
      </c>
      <c r="K60" s="48">
        <f t="shared" si="25"/>
        <v>0</v>
      </c>
      <c r="L60" s="48">
        <f t="shared" si="25"/>
        <v>0</v>
      </c>
      <c r="M60" s="53">
        <f t="shared" si="25"/>
        <v>0</v>
      </c>
      <c r="N60" s="5"/>
      <c r="O60" s="19"/>
      <c r="Q60" s="25"/>
    </row>
    <row r="61" spans="1:17" x14ac:dyDescent="0.3">
      <c r="A61" s="23"/>
      <c r="C61" s="42">
        <f t="shared" si="17"/>
        <v>0</v>
      </c>
      <c r="D61" s="11">
        <f>IF(D60&gt;0,D60+0.25,0)</f>
        <v>0</v>
      </c>
      <c r="E61" s="49">
        <f t="shared" ref="E61:M61" si="26">($D$61*(E52/100)*$F$14)+($F$14*$F$24)+$F$15-SUMPRODUCT($L$11:$L$25,$M$11:$M$25)-((E52/100)*$F$14*($F$19+$F$20))</f>
        <v>0</v>
      </c>
      <c r="F61" s="48">
        <f t="shared" si="26"/>
        <v>0</v>
      </c>
      <c r="G61" s="48">
        <f t="shared" si="26"/>
        <v>0</v>
      </c>
      <c r="H61" s="48">
        <f t="shared" si="26"/>
        <v>0</v>
      </c>
      <c r="I61" s="48">
        <f t="shared" si="26"/>
        <v>0</v>
      </c>
      <c r="J61" s="48">
        <f t="shared" si="26"/>
        <v>0</v>
      </c>
      <c r="K61" s="48">
        <f t="shared" si="26"/>
        <v>0</v>
      </c>
      <c r="L61" s="48">
        <f t="shared" si="26"/>
        <v>0</v>
      </c>
      <c r="M61" s="53">
        <f t="shared" si="26"/>
        <v>0</v>
      </c>
      <c r="N61" s="5"/>
      <c r="O61" s="19"/>
      <c r="Q61" s="25"/>
    </row>
    <row r="62" spans="1:17" x14ac:dyDescent="0.3">
      <c r="A62" s="23"/>
      <c r="C62" s="42">
        <f t="shared" si="17"/>
        <v>0</v>
      </c>
      <c r="D62" s="11">
        <f>IF(D60&gt;0,D61+0.25,0)</f>
        <v>0</v>
      </c>
      <c r="E62" s="49">
        <f t="shared" ref="E62:M62" si="27">($D$62*(E52/100)*$F$14)+($F$14*$F$24)+$F$15-SUMPRODUCT($L$11:$L$25,$M$11:$M$25)-((E52/100)*$F$14*($F$19+$F$20))</f>
        <v>0</v>
      </c>
      <c r="F62" s="48">
        <f t="shared" si="27"/>
        <v>0</v>
      </c>
      <c r="G62" s="48">
        <f t="shared" si="27"/>
        <v>0</v>
      </c>
      <c r="H62" s="48">
        <f t="shared" si="27"/>
        <v>0</v>
      </c>
      <c r="I62" s="48">
        <f t="shared" si="27"/>
        <v>0</v>
      </c>
      <c r="J62" s="48">
        <f t="shared" si="27"/>
        <v>0</v>
      </c>
      <c r="K62" s="48">
        <f t="shared" si="27"/>
        <v>0</v>
      </c>
      <c r="L62" s="48">
        <f t="shared" si="27"/>
        <v>0</v>
      </c>
      <c r="M62" s="53">
        <f t="shared" si="27"/>
        <v>0</v>
      </c>
      <c r="N62" s="5"/>
      <c r="O62" s="19"/>
      <c r="Q62" s="25"/>
    </row>
    <row r="63" spans="1:17" x14ac:dyDescent="0.3">
      <c r="A63" s="23"/>
      <c r="C63" s="42">
        <f t="shared" si="17"/>
        <v>0</v>
      </c>
      <c r="D63" s="11">
        <f>IF(D60&gt;0,D62+0.25,0)</f>
        <v>0</v>
      </c>
      <c r="E63" s="49">
        <f t="shared" ref="E63:M63" si="28">($D$63*(E52/100)*$F$14)+($F$14*$F$24)+$F$15-SUMPRODUCT($L$11:$L$25,$M$11:$M$25)-((E52/100)*$F$14*($F$19+$F$20))</f>
        <v>0</v>
      </c>
      <c r="F63" s="48">
        <f t="shared" si="28"/>
        <v>0</v>
      </c>
      <c r="G63" s="48">
        <f t="shared" si="28"/>
        <v>0</v>
      </c>
      <c r="H63" s="48">
        <f t="shared" si="28"/>
        <v>0</v>
      </c>
      <c r="I63" s="48">
        <f t="shared" si="28"/>
        <v>0</v>
      </c>
      <c r="J63" s="48">
        <f t="shared" si="28"/>
        <v>0</v>
      </c>
      <c r="K63" s="48">
        <f t="shared" si="28"/>
        <v>0</v>
      </c>
      <c r="L63" s="48">
        <f t="shared" si="28"/>
        <v>0</v>
      </c>
      <c r="M63" s="53">
        <f t="shared" si="28"/>
        <v>0</v>
      </c>
      <c r="N63" s="5"/>
      <c r="O63" s="19"/>
      <c r="Q63" s="25"/>
    </row>
    <row r="64" spans="1:17" x14ac:dyDescent="0.3">
      <c r="A64" s="23"/>
      <c r="C64" s="42">
        <f t="shared" si="17"/>
        <v>0</v>
      </c>
      <c r="D64" s="11">
        <f>IF(D60&gt;0,D63+0.25,0)</f>
        <v>0</v>
      </c>
      <c r="E64" s="49">
        <f t="shared" ref="E64:M64" si="29">($D$64*(E52/100)*$F$14)+($F$14*$F$24)+$F$15-SUMPRODUCT($L$11:$L$25,$M$11:$M$25)-((E52/100)*$F$14*($F$19+$F$20))</f>
        <v>0</v>
      </c>
      <c r="F64" s="48">
        <f t="shared" si="29"/>
        <v>0</v>
      </c>
      <c r="G64" s="48">
        <f t="shared" si="29"/>
        <v>0</v>
      </c>
      <c r="H64" s="48">
        <f t="shared" si="29"/>
        <v>0</v>
      </c>
      <c r="I64" s="48">
        <f t="shared" si="29"/>
        <v>0</v>
      </c>
      <c r="J64" s="48">
        <f t="shared" si="29"/>
        <v>0</v>
      </c>
      <c r="K64" s="48">
        <f t="shared" si="29"/>
        <v>0</v>
      </c>
      <c r="L64" s="48">
        <f t="shared" si="29"/>
        <v>0</v>
      </c>
      <c r="M64" s="53">
        <f t="shared" si="29"/>
        <v>0</v>
      </c>
      <c r="N64" s="5"/>
      <c r="O64" s="19"/>
      <c r="Q64" s="25"/>
    </row>
    <row r="65" spans="1:17" x14ac:dyDescent="0.3">
      <c r="A65" s="23"/>
      <c r="C65" s="42">
        <f t="shared" si="17"/>
        <v>0</v>
      </c>
      <c r="D65" s="11">
        <f>IF(D60&gt;0,D64+0.25,0)</f>
        <v>0</v>
      </c>
      <c r="E65" s="49">
        <f t="shared" ref="E65:M65" si="30">($D$65*(E52/100)*$F$14)+($F$14*$F$24)+$F$15-SUMPRODUCT($L$11:$L$25,$M$11:$M$25)-((E52/100)*$F$14*($F$19+$F$20))</f>
        <v>0</v>
      </c>
      <c r="F65" s="48">
        <f t="shared" si="30"/>
        <v>0</v>
      </c>
      <c r="G65" s="48">
        <f t="shared" si="30"/>
        <v>0</v>
      </c>
      <c r="H65" s="48">
        <f t="shared" si="30"/>
        <v>0</v>
      </c>
      <c r="I65" s="48">
        <f t="shared" si="30"/>
        <v>0</v>
      </c>
      <c r="J65" s="48">
        <f t="shared" si="30"/>
        <v>0</v>
      </c>
      <c r="K65" s="48">
        <f t="shared" si="30"/>
        <v>0</v>
      </c>
      <c r="L65" s="48">
        <f t="shared" si="30"/>
        <v>0</v>
      </c>
      <c r="M65" s="53">
        <f t="shared" si="30"/>
        <v>0</v>
      </c>
      <c r="N65" s="5"/>
      <c r="O65" s="19"/>
      <c r="Q65" s="25"/>
    </row>
    <row r="66" spans="1:17" x14ac:dyDescent="0.3">
      <c r="A66" s="23"/>
      <c r="C66" s="42">
        <f t="shared" si="17"/>
        <v>0</v>
      </c>
      <c r="D66" s="11">
        <f>IF(D60&gt;0,D65+0.25,0)</f>
        <v>0</v>
      </c>
      <c r="E66" s="49">
        <f t="shared" ref="E66:M66" si="31">($D$66*(E52/100)*$F$14)+($F$14*$F$24)+$F$15-SUMPRODUCT($L$11:$L$25,$M$11:$M$25)-((E52/100)*$F$14*($F$19+$F$20))</f>
        <v>0</v>
      </c>
      <c r="F66" s="48">
        <f t="shared" si="31"/>
        <v>0</v>
      </c>
      <c r="G66" s="48">
        <f t="shared" si="31"/>
        <v>0</v>
      </c>
      <c r="H66" s="48">
        <f t="shared" si="31"/>
        <v>0</v>
      </c>
      <c r="I66" s="48">
        <f t="shared" si="31"/>
        <v>0</v>
      </c>
      <c r="J66" s="48">
        <f t="shared" si="31"/>
        <v>0</v>
      </c>
      <c r="K66" s="48">
        <f t="shared" si="31"/>
        <v>0</v>
      </c>
      <c r="L66" s="48">
        <f t="shared" si="31"/>
        <v>0</v>
      </c>
      <c r="M66" s="53">
        <f t="shared" si="31"/>
        <v>0</v>
      </c>
      <c r="N66" s="5"/>
      <c r="O66" s="19"/>
      <c r="Q66" s="25"/>
    </row>
    <row r="67" spans="1:17" ht="19.5" thickBot="1" x14ac:dyDescent="0.35">
      <c r="A67" s="23"/>
      <c r="C67" s="42">
        <f t="shared" si="17"/>
        <v>0</v>
      </c>
      <c r="D67" s="11">
        <f>IF(D60&gt;0,D66+0.25,0)</f>
        <v>0</v>
      </c>
      <c r="E67" s="50">
        <f t="shared" ref="E67:M67" si="32">($D$67*(E52/100)*$F$14)+($F$14*$F$24)+$F$15-SUMPRODUCT($L$11:$L$25,$M$11:$M$25)-((E52/100)*$F$14*($F$19+$F$20))</f>
        <v>0</v>
      </c>
      <c r="F67" s="54">
        <f t="shared" si="32"/>
        <v>0</v>
      </c>
      <c r="G67" s="54">
        <f t="shared" si="32"/>
        <v>0</v>
      </c>
      <c r="H67" s="54">
        <f t="shared" si="32"/>
        <v>0</v>
      </c>
      <c r="I67" s="54">
        <f t="shared" si="32"/>
        <v>0</v>
      </c>
      <c r="J67" s="54">
        <f t="shared" si="32"/>
        <v>0</v>
      </c>
      <c r="K67" s="54">
        <f t="shared" si="32"/>
        <v>0</v>
      </c>
      <c r="L67" s="54">
        <f t="shared" si="32"/>
        <v>0</v>
      </c>
      <c r="M67" s="55">
        <f t="shared" si="32"/>
        <v>0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2</v>
      </c>
      <c r="Q70" s="25"/>
    </row>
    <row r="71" spans="1:17" x14ac:dyDescent="0.3">
      <c r="A71" s="23"/>
      <c r="C71" s="41" t="s">
        <v>31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3137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3136" priority="3132" operator="greaterThan">
      <formula>0</formula>
    </cfRule>
    <cfRule type="cellIs" dxfId="3135" priority="3133" operator="greaterThan">
      <formula>0</formula>
    </cfRule>
  </conditionalFormatting>
  <conditionalFormatting sqref="E32:M46 E53:M67">
    <cfRule type="cellIs" dxfId="3134" priority="3131" operator="greaterThan">
      <formula>0</formula>
    </cfRule>
  </conditionalFormatting>
  <conditionalFormatting sqref="F32">
    <cfRule type="cellIs" dxfId="3133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132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131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30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129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128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127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126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125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124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123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122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21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120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119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118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117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116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115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114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13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112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111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110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109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108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3107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3106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3105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3104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3103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3102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3101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3100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3099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3098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097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3096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095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3094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3093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092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091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090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089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088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087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086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085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084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083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082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81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080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79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078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077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076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075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074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073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072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071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070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069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068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067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066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065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064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063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062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061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060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059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058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057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056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055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054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053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052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051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050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049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048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047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046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045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044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043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042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041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040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039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038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037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036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035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034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33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032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31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030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029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028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027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026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025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024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023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022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021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020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019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018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017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016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015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014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013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012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011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010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009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008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007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006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005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004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003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002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001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000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99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998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997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996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995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994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993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992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991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990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989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988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987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986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85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984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83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982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981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980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979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978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977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976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975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974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973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972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971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970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969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968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967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966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965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964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963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962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961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960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959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958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957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956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955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954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953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952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951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950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949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2948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947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946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945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944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943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942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941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40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39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938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937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936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935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934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933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932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31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930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929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928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927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926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925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924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23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22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2921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2920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2919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2918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2917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2916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2915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2914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2913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2912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911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2910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909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2908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2907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906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905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904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903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902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901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900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99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98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97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96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95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94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93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92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91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890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89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88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87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86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85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84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83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82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81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80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79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78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77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76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875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874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873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872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871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870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869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868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867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866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865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864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863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862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861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860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859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858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857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856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855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854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853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852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851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850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849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848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847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846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845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844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843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842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841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840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839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838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837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836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835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834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833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832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831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830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829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828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827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826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825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824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823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822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821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820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819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818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817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816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815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814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813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812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811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810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809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808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807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806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805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804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803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802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801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800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799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798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797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796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795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794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793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92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791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790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789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788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787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786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785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784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783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782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781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780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779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778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777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76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775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774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773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772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771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770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769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768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767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766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765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764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763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762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761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760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759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758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757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756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755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754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753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752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751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750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749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748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747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746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745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744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743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742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741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740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739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738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737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736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735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734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733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732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731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730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729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728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727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726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725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724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723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722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721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720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719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718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717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716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715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714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713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712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711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710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709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708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707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706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705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704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703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702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701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700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699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698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697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696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695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694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693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692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691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690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689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688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687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686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685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684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683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682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681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680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679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678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677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676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675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674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673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672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671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670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669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668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667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666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665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664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663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662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661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660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659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658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657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656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55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654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53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652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651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650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649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648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647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646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645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644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643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642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641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640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639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638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637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636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635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634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633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632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631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630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629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628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627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626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625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624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623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622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621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620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619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2618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2617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2616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2615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2614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2613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2612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2611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2610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2609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2608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607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2606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2605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604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603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602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601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600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599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598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597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596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595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594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593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592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591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590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589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588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587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586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585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584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583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582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581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580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579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578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577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576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575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574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573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572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571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570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569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568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567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566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565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564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563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562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561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560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559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558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557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556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555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554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553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552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551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550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549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548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547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546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545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544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543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542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541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540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539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538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537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536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535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534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533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532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531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530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529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528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527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526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525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524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523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522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521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520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519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518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517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516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515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514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513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512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511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510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509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508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507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506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505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504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503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502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501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500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499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498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497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496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495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494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493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492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491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490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489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488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487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486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485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484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483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482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481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480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479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478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477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476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475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474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473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472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471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470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469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468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467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466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465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464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463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462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461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460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459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458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457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456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455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454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453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452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451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450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449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448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447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446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445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444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443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442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441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440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439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438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437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436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435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434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433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432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431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430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429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428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427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426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425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424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423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422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421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420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419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418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417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416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415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414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413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412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411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410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409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408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407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406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405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404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403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402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401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400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399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398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397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396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395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394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393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392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391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390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389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88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387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386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385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384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383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382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381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380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379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378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377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376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375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374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73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372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371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370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369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368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367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366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365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364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363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362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361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360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359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58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357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356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355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354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353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352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351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350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349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348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347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346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345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344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43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342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341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340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339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338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337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336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335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334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333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332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331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330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329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328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327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326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325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324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323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322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321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320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319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318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317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316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315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314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313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312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311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310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309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308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307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306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305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304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303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302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301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300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299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298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297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296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295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294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293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292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291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290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289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288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287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286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285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284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283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282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281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280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279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278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277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276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275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274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273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272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271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270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269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268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267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266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265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264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263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262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261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260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259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258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257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256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255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254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253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252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251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250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249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248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247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246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245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244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243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242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241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240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239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238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237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236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235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234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233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232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231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230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229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228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227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226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225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224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223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222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221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220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219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218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217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216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215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214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213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212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211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210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209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208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207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206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05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04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03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2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201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200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99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98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97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96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95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94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93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92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91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190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189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188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187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86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5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84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83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82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81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80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79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78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77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176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175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174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173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172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171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170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169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168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167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166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165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164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163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162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161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160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159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158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157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156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155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154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153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152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151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150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149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148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147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146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145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144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143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142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141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140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139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138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137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136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135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134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133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132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131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130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129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128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127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126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125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124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123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122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121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120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119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118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117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116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115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114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113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112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111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110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109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108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107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106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105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104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103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102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101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100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099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098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097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096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095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094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093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092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091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090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089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088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087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086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085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084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083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082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081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080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079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078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077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076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075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074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073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072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071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070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069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068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067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066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065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064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063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062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061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060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059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058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057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056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055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054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053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052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051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050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049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048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047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046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045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044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043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042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041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040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039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038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037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036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035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034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033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032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031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030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029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028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027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026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025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024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023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022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021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020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019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018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017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016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015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014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013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012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011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010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009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008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007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006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005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004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003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002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001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000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999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998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997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996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995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994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993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992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991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990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989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988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987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86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985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984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983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982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981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980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979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978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977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976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975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974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973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972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71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970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969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968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967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966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965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964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963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962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961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960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959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958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957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56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955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954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953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952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951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950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949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948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947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946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945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944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943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942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41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940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939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938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937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936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935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934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933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932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931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930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929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928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927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926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925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924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923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922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921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920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919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918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917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916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915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914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913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912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911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910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909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908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907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906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905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904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903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902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901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900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899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898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897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896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895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894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893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892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891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890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889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888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887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886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885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884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883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882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881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880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879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878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877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876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875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874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873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872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871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870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869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868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867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866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865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864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863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862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861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860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859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858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857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856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855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854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853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852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851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850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849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848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847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846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845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844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843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842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841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840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839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838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837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836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835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834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833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832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831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830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829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828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827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826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825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824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823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822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821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820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819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818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817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816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815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814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813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812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811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810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809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808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807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806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805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804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803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802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801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800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799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798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797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796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795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794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793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792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791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790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789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788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787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786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785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784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783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782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781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780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779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778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777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776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775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774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773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772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771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770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769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768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767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766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765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764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763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762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761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760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759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758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757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756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755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754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753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752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751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750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749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48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47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46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45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44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3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42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41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40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39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738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737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736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735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734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733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32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31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30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29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28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27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6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25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24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723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722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721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720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719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718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717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716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715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714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713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712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711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710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709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708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707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706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705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704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703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702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701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700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699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698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697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696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695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694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693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692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691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690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689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688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687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686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685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684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683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682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681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680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679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678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677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676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675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674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673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672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671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670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669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668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667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666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665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664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663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662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661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660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659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658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657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656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655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654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653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652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651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650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649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648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647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646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645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644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643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642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641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640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639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638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637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636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635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634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633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632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631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630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629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628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627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626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625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624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623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622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621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620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619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618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617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616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615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614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613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612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611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610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609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608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607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606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605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604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603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602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601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600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599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598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597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596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595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594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593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592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591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590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589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588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587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586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585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84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583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582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581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580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579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578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577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576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575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574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573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572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571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7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569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3"/>
  <sheetViews>
    <sheetView zoomScale="75" zoomScaleNormal="75" workbookViewId="0">
      <selection activeCell="L22" sqref="L2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26</v>
      </c>
      <c r="D2" s="2"/>
      <c r="F2" s="2"/>
      <c r="G2" s="2"/>
      <c r="I2" s="2"/>
      <c r="J2" s="2"/>
      <c r="L2" s="3"/>
      <c r="O2" s="4" t="s">
        <v>56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40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27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41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35</v>
      </c>
      <c r="F7" s="46" t="s">
        <v>57</v>
      </c>
      <c r="G7" s="5"/>
      <c r="H7" s="5"/>
      <c r="I7" s="45"/>
      <c r="J7" s="81"/>
      <c r="K7" s="66"/>
      <c r="L7" s="82" t="s">
        <v>54</v>
      </c>
      <c r="M7" s="65" t="s">
        <v>34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5</v>
      </c>
      <c r="F8" s="13">
        <f>IF(F14&gt;0,1,0)</f>
        <v>0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6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53</v>
      </c>
      <c r="M10" s="68" t="s">
        <v>32</v>
      </c>
      <c r="N10" s="71" t="s">
        <v>33</v>
      </c>
      <c r="O10" s="70"/>
      <c r="Q10" s="25"/>
    </row>
    <row r="11" spans="1:37" x14ac:dyDescent="0.3">
      <c r="A11" s="23"/>
      <c r="C11" s="18"/>
      <c r="D11" s="5"/>
      <c r="E11" s="7" t="s">
        <v>7</v>
      </c>
      <c r="F11" s="10">
        <v>0</v>
      </c>
      <c r="G11" s="5" t="s">
        <v>28</v>
      </c>
      <c r="H11" s="35">
        <f>F11*1.62</f>
        <v>0</v>
      </c>
      <c r="I11" s="5" t="s">
        <v>11</v>
      </c>
      <c r="J11" s="5"/>
      <c r="K11" s="64" t="s">
        <v>14</v>
      </c>
      <c r="L11" s="28">
        <v>0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8</v>
      </c>
      <c r="F12" s="29">
        <v>0</v>
      </c>
      <c r="G12" s="5" t="s">
        <v>10</v>
      </c>
      <c r="H12" s="36">
        <f>F12/162</f>
        <v>0</v>
      </c>
      <c r="I12" s="5" t="s">
        <v>12</v>
      </c>
      <c r="J12" s="5"/>
      <c r="K12" s="64" t="s">
        <v>15</v>
      </c>
      <c r="L12" s="28">
        <v>0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13</v>
      </c>
      <c r="H13" s="5"/>
      <c r="I13" s="5"/>
      <c r="J13" s="5"/>
      <c r="K13" s="64" t="s">
        <v>16</v>
      </c>
      <c r="L13" s="28">
        <v>0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5</v>
      </c>
      <c r="F14" s="30">
        <v>0</v>
      </c>
      <c r="G14" s="5" t="s">
        <v>1</v>
      </c>
      <c r="H14" s="5"/>
      <c r="I14" s="5"/>
      <c r="J14" s="5"/>
      <c r="K14" s="64" t="s">
        <v>44</v>
      </c>
      <c r="L14" s="28">
        <v>0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6</v>
      </c>
      <c r="F15" s="28">
        <v>0</v>
      </c>
      <c r="G15" s="5" t="s">
        <v>0</v>
      </c>
      <c r="H15" s="5"/>
      <c r="I15" s="5"/>
      <c r="J15" s="5"/>
      <c r="K15" s="64" t="s">
        <v>17</v>
      </c>
      <c r="L15" s="28">
        <v>0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18</v>
      </c>
      <c r="L16" s="28">
        <v>0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52</v>
      </c>
      <c r="E17" s="7"/>
      <c r="F17" s="14"/>
      <c r="G17" s="5"/>
      <c r="H17" s="5"/>
      <c r="I17" s="5"/>
      <c r="J17" s="7"/>
      <c r="K17" s="64" t="s">
        <v>19</v>
      </c>
      <c r="L17" s="28">
        <v>0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51</v>
      </c>
      <c r="E18" s="7"/>
      <c r="F18" s="5"/>
      <c r="G18" s="5"/>
      <c r="H18" s="5"/>
      <c r="I18" s="5"/>
      <c r="J18" s="7"/>
      <c r="K18" s="64" t="s">
        <v>20</v>
      </c>
      <c r="L18" s="28">
        <v>0</v>
      </c>
      <c r="M18" s="73">
        <v>0</v>
      </c>
      <c r="N18" s="76">
        <f t="shared" si="0"/>
        <v>1</v>
      </c>
      <c r="O18" s="19"/>
      <c r="Q18" s="25"/>
    </row>
    <row r="19" spans="1:17" x14ac:dyDescent="0.3">
      <c r="A19" s="23"/>
      <c r="C19" s="18"/>
      <c r="D19" s="5"/>
      <c r="E19" s="7" t="s">
        <v>22</v>
      </c>
      <c r="F19" s="10">
        <v>0</v>
      </c>
      <c r="G19" s="5" t="s">
        <v>9</v>
      </c>
      <c r="H19" s="39" t="s">
        <v>13</v>
      </c>
      <c r="I19" s="5"/>
      <c r="J19" s="7"/>
      <c r="K19" s="64" t="s">
        <v>21</v>
      </c>
      <c r="L19" s="28">
        <v>0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23</v>
      </c>
      <c r="F20" s="10">
        <v>0</v>
      </c>
      <c r="G20" s="5" t="s">
        <v>9</v>
      </c>
      <c r="H20" s="39" t="s">
        <v>13</v>
      </c>
      <c r="I20" s="5"/>
      <c r="J20" s="7"/>
      <c r="K20" s="64" t="s">
        <v>21</v>
      </c>
      <c r="L20" s="28">
        <v>0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45</v>
      </c>
      <c r="E21" s="7"/>
      <c r="F21" s="7"/>
      <c r="G21" s="7"/>
      <c r="H21" s="7"/>
      <c r="I21" s="5"/>
      <c r="J21" s="7"/>
      <c r="K21" s="64" t="s">
        <v>47</v>
      </c>
      <c r="L21" s="28">
        <v>0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46</v>
      </c>
      <c r="E22" s="7"/>
      <c r="F22" s="5"/>
      <c r="G22" s="5"/>
      <c r="H22" s="5"/>
      <c r="I22" s="5"/>
      <c r="J22" s="7"/>
      <c r="K22" s="64" t="s">
        <v>48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49</v>
      </c>
      <c r="L23" s="28">
        <v>0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39</v>
      </c>
      <c r="F24" s="28">
        <v>0</v>
      </c>
      <c r="G24" s="5" t="s">
        <v>24</v>
      </c>
      <c r="H24" s="5"/>
      <c r="I24" s="5"/>
      <c r="J24" s="7"/>
      <c r="K24" s="64" t="s">
        <v>49</v>
      </c>
      <c r="L24" s="28">
        <v>0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37</v>
      </c>
      <c r="E25" s="7"/>
      <c r="F25" s="13"/>
      <c r="G25" s="5"/>
      <c r="H25" s="5"/>
      <c r="I25" s="5"/>
      <c r="J25" s="78"/>
      <c r="K25" s="79" t="s">
        <v>49</v>
      </c>
      <c r="L25" s="38">
        <v>0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25</v>
      </c>
      <c r="E26" s="5"/>
      <c r="F26" s="12"/>
      <c r="G26" s="5"/>
      <c r="H26" s="5"/>
      <c r="I26" s="5"/>
      <c r="J26" s="5"/>
      <c r="K26" s="34" t="s">
        <v>50</v>
      </c>
      <c r="L26" s="32">
        <f>SUM(L11:L25)</f>
        <v>0</v>
      </c>
      <c r="M26" s="33" t="s">
        <v>38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55</v>
      </c>
      <c r="M27" s="86">
        <f>SUMPRODUCT(L11:L25,M11:M25)</f>
        <v>0</v>
      </c>
      <c r="N27" s="86">
        <f>SUMPRODUCT(L11:L25,N11:N25)</f>
        <v>0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42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30</v>
      </c>
      <c r="E30" s="5"/>
      <c r="F30" s="5"/>
      <c r="G30" s="5"/>
      <c r="H30" s="5"/>
      <c r="I30" s="8" t="s">
        <v>3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29</v>
      </c>
      <c r="D31" s="9" t="s">
        <v>4</v>
      </c>
      <c r="E31" s="31">
        <f>IF(I31&gt;0,F31-250,0)</f>
        <v>0</v>
      </c>
      <c r="F31" s="31">
        <f>IF(I31&gt;0,G31-250,0)</f>
        <v>0</v>
      </c>
      <c r="G31" s="31">
        <f>IF(I31&gt;0,H31-250,0)</f>
        <v>0</v>
      </c>
      <c r="H31" s="31">
        <f>IF(I31&gt;0,I31-250,0)</f>
        <v>0</v>
      </c>
      <c r="I31" s="63">
        <f>F12</f>
        <v>0</v>
      </c>
      <c r="J31" s="31">
        <f>IF(I31&gt;0,I31+250,0)</f>
        <v>0</v>
      </c>
      <c r="K31" s="31">
        <f>IF(I31&gt;0,J31+250,0)</f>
        <v>0</v>
      </c>
      <c r="L31" s="31">
        <f>IF(I31&gt;0,K31+250,0)</f>
        <v>0</v>
      </c>
      <c r="M31" s="31">
        <f>IF(I31&gt;0,L31+250,0)</f>
        <v>0</v>
      </c>
      <c r="N31" s="5"/>
      <c r="O31" s="19"/>
      <c r="Q31" s="25"/>
    </row>
    <row r="32" spans="1:17" x14ac:dyDescent="0.3">
      <c r="A32" s="23"/>
      <c r="C32" s="42">
        <f t="shared" ref="C32:C46" si="1">D32*1.62</f>
        <v>0</v>
      </c>
      <c r="D32" s="11">
        <f>IF(D39&gt;0,D33-0.25,0)</f>
        <v>0</v>
      </c>
      <c r="E32" s="47">
        <f>($D$32*(E31/100)*(1-$F$14))+((1-$F$14)*$F$24)-$F$15-SUMPRODUCT($L$11:$L$25,$N$11:$N$25)-((E31/100)*(1-$F$14)*($F$19+$F$20))</f>
        <v>0</v>
      </c>
      <c r="F32" s="51">
        <f t="shared" ref="F32:M32" si="2">($D$32*(F31/100)*(1-$F$14))+((1-$F$14)*$F$24)-$F$15-SUMPRODUCT($L$11:$L$25,$N$11:$N$25)-((F31/100)*(1-$F$14)*($F$19+$F$20))</f>
        <v>0</v>
      </c>
      <c r="G32" s="51">
        <f t="shared" si="2"/>
        <v>0</v>
      </c>
      <c r="H32" s="51">
        <f t="shared" si="2"/>
        <v>0</v>
      </c>
      <c r="I32" s="51">
        <f t="shared" si="2"/>
        <v>0</v>
      </c>
      <c r="J32" s="51">
        <f t="shared" si="2"/>
        <v>0</v>
      </c>
      <c r="K32" s="51">
        <f t="shared" si="2"/>
        <v>0</v>
      </c>
      <c r="L32" s="51">
        <f t="shared" si="2"/>
        <v>0</v>
      </c>
      <c r="M32" s="52">
        <f t="shared" si="2"/>
        <v>0</v>
      </c>
      <c r="N32" s="5"/>
      <c r="O32" s="19"/>
      <c r="Q32" s="25"/>
    </row>
    <row r="33" spans="1:17" x14ac:dyDescent="0.3">
      <c r="A33" s="23"/>
      <c r="C33" s="42">
        <f t="shared" si="1"/>
        <v>0</v>
      </c>
      <c r="D33" s="11">
        <f>IF(D39&gt;0,D34-0.25,0)</f>
        <v>0</v>
      </c>
      <c r="E33" s="49">
        <f t="shared" ref="E33:M33" si="3">($D$33*(E31/100)*(1-$F$14))+((1-$F$14)*$F$24)-$F$15-SUMPRODUCT($L$11:$L$25,$N$11:$N$25)-((E31/100)*(1-$F$14)*($F$19+$F$20))</f>
        <v>0</v>
      </c>
      <c r="F33" s="48">
        <f t="shared" si="3"/>
        <v>0</v>
      </c>
      <c r="G33" s="48">
        <f t="shared" si="3"/>
        <v>0</v>
      </c>
      <c r="H33" s="48">
        <f t="shared" si="3"/>
        <v>0</v>
      </c>
      <c r="I33" s="48">
        <f t="shared" si="3"/>
        <v>0</v>
      </c>
      <c r="J33" s="48">
        <f t="shared" si="3"/>
        <v>0</v>
      </c>
      <c r="K33" s="48">
        <f t="shared" si="3"/>
        <v>0</v>
      </c>
      <c r="L33" s="48">
        <f t="shared" si="3"/>
        <v>0</v>
      </c>
      <c r="M33" s="53">
        <f t="shared" si="3"/>
        <v>0</v>
      </c>
      <c r="N33" s="5"/>
      <c r="O33" s="19"/>
      <c r="Q33" s="25"/>
    </row>
    <row r="34" spans="1:17" x14ac:dyDescent="0.3">
      <c r="A34" s="23"/>
      <c r="C34" s="42">
        <f t="shared" si="1"/>
        <v>0</v>
      </c>
      <c r="D34" s="11">
        <f>IF(D39&gt;0,D35-0.25,0)</f>
        <v>0</v>
      </c>
      <c r="E34" s="49">
        <f t="shared" ref="E34:M34" si="4">($D$34*(E31/100)*(1-$F$14))+((1-$F$14)*$F$24)-$F$15-SUMPRODUCT($L$11:$L$25,$N$11:$N$25)-((E31/100)*(1-$F$14)*($F$19+$F$20))</f>
        <v>0</v>
      </c>
      <c r="F34" s="48">
        <f t="shared" si="4"/>
        <v>0</v>
      </c>
      <c r="G34" s="48">
        <f t="shared" si="4"/>
        <v>0</v>
      </c>
      <c r="H34" s="48">
        <f t="shared" si="4"/>
        <v>0</v>
      </c>
      <c r="I34" s="48">
        <f t="shared" si="4"/>
        <v>0</v>
      </c>
      <c r="J34" s="48">
        <f t="shared" si="4"/>
        <v>0</v>
      </c>
      <c r="K34" s="48">
        <f t="shared" si="4"/>
        <v>0</v>
      </c>
      <c r="L34" s="48">
        <f t="shared" si="4"/>
        <v>0</v>
      </c>
      <c r="M34" s="53">
        <f t="shared" si="4"/>
        <v>0</v>
      </c>
      <c r="N34" s="5"/>
      <c r="O34" s="19"/>
      <c r="Q34" s="25"/>
    </row>
    <row r="35" spans="1:17" x14ac:dyDescent="0.3">
      <c r="A35" s="23"/>
      <c r="C35" s="42">
        <f t="shared" si="1"/>
        <v>0</v>
      </c>
      <c r="D35" s="11">
        <f>IF(D39&gt;0,D36-0.25,0)</f>
        <v>0</v>
      </c>
      <c r="E35" s="49">
        <f t="shared" ref="E35:M35" si="5">($D$35*(E31/100)*(1-$F$14))+((1-$F$14)*$F$24)-$F$15-SUMPRODUCT($L$11:$L$25,$N$11:$N$25)-((E31/100)*(1-$F$14)*($F$19+$F$20))</f>
        <v>0</v>
      </c>
      <c r="F35" s="48">
        <f t="shared" si="5"/>
        <v>0</v>
      </c>
      <c r="G35" s="48">
        <f t="shared" si="5"/>
        <v>0</v>
      </c>
      <c r="H35" s="48">
        <f t="shared" si="5"/>
        <v>0</v>
      </c>
      <c r="I35" s="48">
        <f t="shared" si="5"/>
        <v>0</v>
      </c>
      <c r="J35" s="48">
        <f t="shared" si="5"/>
        <v>0</v>
      </c>
      <c r="K35" s="48">
        <f t="shared" si="5"/>
        <v>0</v>
      </c>
      <c r="L35" s="48">
        <f t="shared" si="5"/>
        <v>0</v>
      </c>
      <c r="M35" s="53">
        <f t="shared" si="5"/>
        <v>0</v>
      </c>
      <c r="N35" s="5"/>
      <c r="O35" s="19"/>
      <c r="Q35" s="25"/>
    </row>
    <row r="36" spans="1:17" x14ac:dyDescent="0.3">
      <c r="A36" s="23"/>
      <c r="C36" s="42">
        <f t="shared" si="1"/>
        <v>0</v>
      </c>
      <c r="D36" s="11">
        <f>IF(D39&gt;0,D37-0.25,0)</f>
        <v>0</v>
      </c>
      <c r="E36" s="49">
        <f t="shared" ref="E36:M36" si="6">($D$36*(E31/100)*(1-$F$14))+((1-$F$14)*$F$24)-$F$15-SUMPRODUCT($L$11:$L$25,$N$11:$N$25)-((E31/100)*(1-$F$14)*($F$19+$F$20))</f>
        <v>0</v>
      </c>
      <c r="F36" s="48">
        <f t="shared" si="6"/>
        <v>0</v>
      </c>
      <c r="G36" s="48">
        <f t="shared" si="6"/>
        <v>0</v>
      </c>
      <c r="H36" s="48">
        <f t="shared" si="6"/>
        <v>0</v>
      </c>
      <c r="I36" s="48">
        <f t="shared" si="6"/>
        <v>0</v>
      </c>
      <c r="J36" s="48">
        <f t="shared" si="6"/>
        <v>0</v>
      </c>
      <c r="K36" s="48">
        <f t="shared" si="6"/>
        <v>0</v>
      </c>
      <c r="L36" s="48">
        <f t="shared" si="6"/>
        <v>0</v>
      </c>
      <c r="M36" s="53">
        <f t="shared" si="6"/>
        <v>0</v>
      </c>
      <c r="N36" s="5"/>
      <c r="O36" s="19"/>
      <c r="Q36" s="25"/>
    </row>
    <row r="37" spans="1:17" x14ac:dyDescent="0.3">
      <c r="A37" s="23"/>
      <c r="C37" s="42">
        <f t="shared" si="1"/>
        <v>0</v>
      </c>
      <c r="D37" s="11">
        <f>IF(D39&gt;0,D38-0.25,0)</f>
        <v>0</v>
      </c>
      <c r="E37" s="49">
        <f t="shared" ref="E37:M37" si="7">($D$37*(E31/100)*(1-$F$14))+((1-$F$14)*$F$24)-$F$15-SUMPRODUCT($L$11:$L$25,$N$11:$N$25)-((E31/100)*(1-$F$14)*($F$19+$F$20))</f>
        <v>0</v>
      </c>
      <c r="F37" s="48">
        <f t="shared" si="7"/>
        <v>0</v>
      </c>
      <c r="G37" s="48">
        <f t="shared" si="7"/>
        <v>0</v>
      </c>
      <c r="H37" s="48">
        <f t="shared" si="7"/>
        <v>0</v>
      </c>
      <c r="I37" s="48">
        <f t="shared" si="7"/>
        <v>0</v>
      </c>
      <c r="J37" s="48">
        <f t="shared" si="7"/>
        <v>0</v>
      </c>
      <c r="K37" s="48">
        <f t="shared" si="7"/>
        <v>0</v>
      </c>
      <c r="L37" s="48">
        <f t="shared" si="7"/>
        <v>0</v>
      </c>
      <c r="M37" s="53">
        <f t="shared" si="7"/>
        <v>0</v>
      </c>
      <c r="N37" s="5"/>
      <c r="O37" s="19"/>
      <c r="Q37" s="25"/>
    </row>
    <row r="38" spans="1:17" x14ac:dyDescent="0.3">
      <c r="A38" s="23"/>
      <c r="C38" s="42">
        <f t="shared" si="1"/>
        <v>0</v>
      </c>
      <c r="D38" s="11">
        <f>IF(D39&gt;0,D39-0.25,0)</f>
        <v>0</v>
      </c>
      <c r="E38" s="49">
        <f t="shared" ref="E38:M38" si="8">($D$38*(E31/100)*(1-$F$14))+((1-$F$14)*$F$24)-$F$15-SUMPRODUCT($L$11:$L$25,$N$11:$N$25)-((E31/100)*(1-$F$14)*($F$19+$F$20))</f>
        <v>0</v>
      </c>
      <c r="F38" s="48">
        <f t="shared" si="8"/>
        <v>0</v>
      </c>
      <c r="G38" s="48">
        <f t="shared" si="8"/>
        <v>0</v>
      </c>
      <c r="H38" s="48">
        <f t="shared" si="8"/>
        <v>0</v>
      </c>
      <c r="I38" s="48">
        <f t="shared" si="8"/>
        <v>0</v>
      </c>
      <c r="J38" s="48">
        <f t="shared" si="8"/>
        <v>0</v>
      </c>
      <c r="K38" s="48">
        <f t="shared" si="8"/>
        <v>0</v>
      </c>
      <c r="L38" s="48">
        <f t="shared" si="8"/>
        <v>0</v>
      </c>
      <c r="M38" s="53">
        <f t="shared" si="8"/>
        <v>0</v>
      </c>
      <c r="N38" s="5"/>
      <c r="O38" s="19"/>
      <c r="Q38" s="25"/>
    </row>
    <row r="39" spans="1:17" x14ac:dyDescent="0.3">
      <c r="A39" s="23"/>
      <c r="C39" s="42">
        <f t="shared" si="1"/>
        <v>0</v>
      </c>
      <c r="D39" s="62">
        <f>F11</f>
        <v>0</v>
      </c>
      <c r="E39" s="49">
        <f t="shared" ref="E39:M39" si="9">($D$39*(E31/100)*(1-$F$14))+((1-$F$14)*$F$24)-$F$15-SUMPRODUCT($L$11:$L$25,$N$11:$N$25)-((E31/100)*(1-$F$14)*($F$19+$F$20))</f>
        <v>0</v>
      </c>
      <c r="F39" s="48">
        <f t="shared" si="9"/>
        <v>0</v>
      </c>
      <c r="G39" s="48">
        <f t="shared" si="9"/>
        <v>0</v>
      </c>
      <c r="H39" s="48">
        <f t="shared" si="9"/>
        <v>0</v>
      </c>
      <c r="I39" s="61">
        <f t="shared" si="9"/>
        <v>0</v>
      </c>
      <c r="J39" s="48">
        <f t="shared" si="9"/>
        <v>0</v>
      </c>
      <c r="K39" s="48">
        <f t="shared" si="9"/>
        <v>0</v>
      </c>
      <c r="L39" s="48">
        <f t="shared" si="9"/>
        <v>0</v>
      </c>
      <c r="M39" s="53">
        <f t="shared" si="9"/>
        <v>0</v>
      </c>
      <c r="N39" s="5"/>
      <c r="O39" s="19"/>
      <c r="Q39" s="25"/>
    </row>
    <row r="40" spans="1:17" x14ac:dyDescent="0.3">
      <c r="A40" s="23"/>
      <c r="C40" s="42">
        <f t="shared" si="1"/>
        <v>0</v>
      </c>
      <c r="D40" s="11">
        <f>IF(D39&gt;0,D39+0.25,0)</f>
        <v>0</v>
      </c>
      <c r="E40" s="49">
        <f t="shared" ref="E40:M40" si="10">($D$40*(E31/100)*(1-$F$14))+((1-$F$14)*$F$24)-$F$15-SUMPRODUCT($L$11:$L$25,$N$11:$N$25)-((E31/100)*(1-$F$14)*($F$19+$F$20))</f>
        <v>0</v>
      </c>
      <c r="F40" s="48">
        <f t="shared" si="10"/>
        <v>0</v>
      </c>
      <c r="G40" s="48">
        <f t="shared" si="10"/>
        <v>0</v>
      </c>
      <c r="H40" s="48">
        <f t="shared" si="10"/>
        <v>0</v>
      </c>
      <c r="I40" s="48">
        <f t="shared" si="10"/>
        <v>0</v>
      </c>
      <c r="J40" s="48">
        <f t="shared" si="10"/>
        <v>0</v>
      </c>
      <c r="K40" s="48">
        <f t="shared" si="10"/>
        <v>0</v>
      </c>
      <c r="L40" s="48">
        <f t="shared" si="10"/>
        <v>0</v>
      </c>
      <c r="M40" s="53">
        <f t="shared" si="10"/>
        <v>0</v>
      </c>
      <c r="N40" s="5"/>
      <c r="O40" s="19"/>
      <c r="Q40" s="25"/>
    </row>
    <row r="41" spans="1:17" x14ac:dyDescent="0.3">
      <c r="A41" s="23"/>
      <c r="C41" s="42">
        <f t="shared" si="1"/>
        <v>0</v>
      </c>
      <c r="D41" s="11">
        <f>IF(D39&gt;0,D40+0.25,0)</f>
        <v>0</v>
      </c>
      <c r="E41" s="49">
        <f t="shared" ref="E41:M41" si="11">($D$41*(E31/100)*(1-$F$14))+((1-$F$14)*$F$24)-$F$15-SUMPRODUCT($L$11:$L$25,$N$11:$N$25)-((E31/100)*(1-$F$14)*($F$19+$F$20))</f>
        <v>0</v>
      </c>
      <c r="F41" s="48">
        <f t="shared" si="11"/>
        <v>0</v>
      </c>
      <c r="G41" s="48">
        <f t="shared" si="11"/>
        <v>0</v>
      </c>
      <c r="H41" s="48">
        <f t="shared" si="11"/>
        <v>0</v>
      </c>
      <c r="I41" s="48">
        <f t="shared" si="11"/>
        <v>0</v>
      </c>
      <c r="J41" s="48">
        <f t="shared" si="11"/>
        <v>0</v>
      </c>
      <c r="K41" s="48">
        <f t="shared" si="11"/>
        <v>0</v>
      </c>
      <c r="L41" s="48">
        <f t="shared" si="11"/>
        <v>0</v>
      </c>
      <c r="M41" s="53">
        <f t="shared" si="11"/>
        <v>0</v>
      </c>
      <c r="N41" s="5"/>
      <c r="O41" s="19"/>
      <c r="Q41" s="25"/>
    </row>
    <row r="42" spans="1:17" x14ac:dyDescent="0.3">
      <c r="A42" s="23"/>
      <c r="C42" s="42">
        <f t="shared" si="1"/>
        <v>0</v>
      </c>
      <c r="D42" s="11">
        <f>IF(D39&gt;0,D41+0.25,0)</f>
        <v>0</v>
      </c>
      <c r="E42" s="49">
        <f t="shared" ref="E42:M42" si="12">($D$42*(E31/100)*(1-$F$14))+((1-$F$14)*$F$24)-$F$15-SUMPRODUCT($L$11:$L$25,$N$11:$N$25)-((E31/100)*(1-$F$14)*($F$19+$F$20))</f>
        <v>0</v>
      </c>
      <c r="F42" s="48">
        <f t="shared" si="12"/>
        <v>0</v>
      </c>
      <c r="G42" s="48">
        <f t="shared" si="12"/>
        <v>0</v>
      </c>
      <c r="H42" s="48">
        <f t="shared" si="12"/>
        <v>0</v>
      </c>
      <c r="I42" s="48">
        <f t="shared" si="12"/>
        <v>0</v>
      </c>
      <c r="J42" s="48">
        <f t="shared" si="12"/>
        <v>0</v>
      </c>
      <c r="K42" s="48">
        <f t="shared" si="12"/>
        <v>0</v>
      </c>
      <c r="L42" s="48">
        <f t="shared" si="12"/>
        <v>0</v>
      </c>
      <c r="M42" s="53">
        <f t="shared" si="12"/>
        <v>0</v>
      </c>
      <c r="N42" s="5"/>
      <c r="O42" s="19"/>
      <c r="Q42" s="25"/>
    </row>
    <row r="43" spans="1:17" x14ac:dyDescent="0.3">
      <c r="A43" s="23"/>
      <c r="C43" s="42">
        <f t="shared" si="1"/>
        <v>0</v>
      </c>
      <c r="D43" s="11">
        <f>IF(D39&gt;0,D42+0.25,0)</f>
        <v>0</v>
      </c>
      <c r="E43" s="49">
        <f t="shared" ref="E43:M43" si="13">($D$43*(E31/100)*(1-$F$14))+((1-$F$14)*$F$24)-$F$15-SUMPRODUCT($L$11:$L$25,$N$11:$N$25)-((E31/100)*(1-$F$14)*($F$19+$F$20))</f>
        <v>0</v>
      </c>
      <c r="F43" s="48">
        <f t="shared" si="13"/>
        <v>0</v>
      </c>
      <c r="G43" s="48">
        <f t="shared" si="13"/>
        <v>0</v>
      </c>
      <c r="H43" s="48">
        <f t="shared" si="13"/>
        <v>0</v>
      </c>
      <c r="I43" s="48">
        <f t="shared" si="13"/>
        <v>0</v>
      </c>
      <c r="J43" s="48">
        <f t="shared" si="13"/>
        <v>0</v>
      </c>
      <c r="K43" s="48">
        <f t="shared" si="13"/>
        <v>0</v>
      </c>
      <c r="L43" s="48">
        <f t="shared" si="13"/>
        <v>0</v>
      </c>
      <c r="M43" s="53">
        <f t="shared" si="13"/>
        <v>0</v>
      </c>
      <c r="N43" s="5"/>
      <c r="O43" s="19"/>
      <c r="Q43" s="25"/>
    </row>
    <row r="44" spans="1:17" x14ac:dyDescent="0.3">
      <c r="A44" s="23"/>
      <c r="C44" s="42">
        <f t="shared" si="1"/>
        <v>0</v>
      </c>
      <c r="D44" s="11">
        <f>IF(D39&gt;0,D43+0.25,0)</f>
        <v>0</v>
      </c>
      <c r="E44" s="49">
        <f t="shared" ref="E44:M44" si="14">($D$44*(E31/100)*(1-$F$14))+((1-$F$14)*$F$24)-$F$15-SUMPRODUCT($L$11:$L$25,$N$11:$N$25)-((E31/100)*(1-$F$14)*($F$19+$F$20))</f>
        <v>0</v>
      </c>
      <c r="F44" s="48">
        <f t="shared" si="14"/>
        <v>0</v>
      </c>
      <c r="G44" s="48">
        <f t="shared" si="14"/>
        <v>0</v>
      </c>
      <c r="H44" s="48">
        <f t="shared" si="14"/>
        <v>0</v>
      </c>
      <c r="I44" s="48">
        <f t="shared" si="14"/>
        <v>0</v>
      </c>
      <c r="J44" s="48">
        <f t="shared" si="14"/>
        <v>0</v>
      </c>
      <c r="K44" s="48">
        <f t="shared" si="14"/>
        <v>0</v>
      </c>
      <c r="L44" s="48">
        <f t="shared" si="14"/>
        <v>0</v>
      </c>
      <c r="M44" s="53">
        <f t="shared" si="14"/>
        <v>0</v>
      </c>
      <c r="N44" s="5"/>
      <c r="O44" s="19"/>
      <c r="Q44" s="25"/>
    </row>
    <row r="45" spans="1:17" x14ac:dyDescent="0.3">
      <c r="A45" s="23"/>
      <c r="C45" s="42">
        <f t="shared" si="1"/>
        <v>0</v>
      </c>
      <c r="D45" s="11">
        <f>IF(D39&gt;0,D44+0.25,0)</f>
        <v>0</v>
      </c>
      <c r="E45" s="49">
        <f t="shared" ref="E45:M45" si="15">($D$45*(E31/100)*(1-$F$14))+((1-$F$14)*$F$24)-$F$15-SUMPRODUCT($L$11:$L$25,$N$11:$N$25)-((E31/100)*(1-$F$14)*($F$19+$F$20))</f>
        <v>0</v>
      </c>
      <c r="F45" s="48">
        <f t="shared" si="15"/>
        <v>0</v>
      </c>
      <c r="G45" s="48">
        <f t="shared" si="15"/>
        <v>0</v>
      </c>
      <c r="H45" s="48">
        <f t="shared" si="15"/>
        <v>0</v>
      </c>
      <c r="I45" s="48">
        <f t="shared" si="15"/>
        <v>0</v>
      </c>
      <c r="J45" s="48">
        <f t="shared" si="15"/>
        <v>0</v>
      </c>
      <c r="K45" s="48">
        <f t="shared" si="15"/>
        <v>0</v>
      </c>
      <c r="L45" s="48">
        <f t="shared" si="15"/>
        <v>0</v>
      </c>
      <c r="M45" s="53">
        <f t="shared" si="15"/>
        <v>0</v>
      </c>
      <c r="N45" s="5"/>
      <c r="O45" s="19"/>
      <c r="Q45" s="25"/>
    </row>
    <row r="46" spans="1:17" ht="19.5" thickBot="1" x14ac:dyDescent="0.35">
      <c r="A46" s="23"/>
      <c r="C46" s="42">
        <f t="shared" si="1"/>
        <v>0</v>
      </c>
      <c r="D46" s="11">
        <f>IF(D39&gt;0,D45+0.25,0)</f>
        <v>0</v>
      </c>
      <c r="E46" s="50">
        <f t="shared" ref="E46:M46" si="16">($D$46*(E31/100)*(1-$F$14))+((1-$F$14)*$F$24)-$F$15-SUMPRODUCT($L$11:$L$25,$N$11:$N$25)-((E31/100)*(1-$F$14)*($F$19+$F$20))</f>
        <v>0</v>
      </c>
      <c r="F46" s="54">
        <f t="shared" si="16"/>
        <v>0</v>
      </c>
      <c r="G46" s="54">
        <f t="shared" si="16"/>
        <v>0</v>
      </c>
      <c r="H46" s="54">
        <f t="shared" si="16"/>
        <v>0</v>
      </c>
      <c r="I46" s="54">
        <f t="shared" si="16"/>
        <v>0</v>
      </c>
      <c r="J46" s="54">
        <f t="shared" si="16"/>
        <v>0</v>
      </c>
      <c r="K46" s="54">
        <f t="shared" si="16"/>
        <v>0</v>
      </c>
      <c r="L46" s="54">
        <f t="shared" si="16"/>
        <v>0</v>
      </c>
      <c r="M46" s="55">
        <f t="shared" si="16"/>
        <v>0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43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30</v>
      </c>
      <c r="E51" s="5"/>
      <c r="F51" s="5"/>
      <c r="G51" s="5"/>
      <c r="H51" s="5"/>
      <c r="I51" s="8" t="s">
        <v>3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29</v>
      </c>
      <c r="D52" s="9" t="s">
        <v>4</v>
      </c>
      <c r="E52" s="31">
        <f>IF(I52&gt;0,F52-250,0)</f>
        <v>0</v>
      </c>
      <c r="F52" s="31">
        <f>IF(I52&gt;0,G52-250,0)</f>
        <v>0</v>
      </c>
      <c r="G52" s="31">
        <f>IF(I52&gt;0,H52-250,0)</f>
        <v>0</v>
      </c>
      <c r="H52" s="31">
        <f>IF(I52&gt;0,I52-250,0)</f>
        <v>0</v>
      </c>
      <c r="I52" s="63">
        <f>F12</f>
        <v>0</v>
      </c>
      <c r="J52" s="31">
        <f>IF(I52&gt;0,I52+250,0)</f>
        <v>0</v>
      </c>
      <c r="K52" s="31">
        <f>IF(I52&gt;0,J52+250,0)</f>
        <v>0</v>
      </c>
      <c r="L52" s="31">
        <f>IF(I52&gt;0,K52+250,0)</f>
        <v>0</v>
      </c>
      <c r="M52" s="31">
        <f>IF(I52&gt;0,L52+250,0)</f>
        <v>0</v>
      </c>
      <c r="N52" s="5"/>
      <c r="O52" s="19"/>
      <c r="Q52" s="25"/>
    </row>
    <row r="53" spans="1:17" x14ac:dyDescent="0.3">
      <c r="A53" s="23"/>
      <c r="C53" s="42">
        <f t="shared" ref="C53:C67" si="17">D53*1.62</f>
        <v>0</v>
      </c>
      <c r="D53" s="11">
        <f>IF(D60&gt;0,D54-0.25,0)</f>
        <v>0</v>
      </c>
      <c r="E53" s="47">
        <f t="shared" ref="E53:M53" si="18">($D$53*(E52/100)*$F$14)+($F$14*$F$24)+$F$15-SUMPRODUCT($L$11:$L$25,$M$11:$M$25)-((E52/100)*$F$14*($F$19+$F$20))</f>
        <v>0</v>
      </c>
      <c r="F53" s="51">
        <f>($D$53*(F52/100)*$F$14)+($F$14*$F$24)+$F$15-SUMPRODUCT($L$11:$L$25,$M$11:$M$25)-((F52/100)*$F$14*($F$19+$F$20))</f>
        <v>0</v>
      </c>
      <c r="G53" s="51">
        <f t="shared" si="18"/>
        <v>0</v>
      </c>
      <c r="H53" s="51">
        <f>($D$53*(H52/100)*$F$14)+($F$14*$F$24)+$F$15-SUMPRODUCT($L$11:$L$25,$M$11:$M$25)-((H52/100)*$F$14*($F$19+$F$20))</f>
        <v>0</v>
      </c>
      <c r="I53" s="51">
        <f t="shared" si="18"/>
        <v>0</v>
      </c>
      <c r="J53" s="51">
        <f t="shared" si="18"/>
        <v>0</v>
      </c>
      <c r="K53" s="51">
        <f t="shared" si="18"/>
        <v>0</v>
      </c>
      <c r="L53" s="51">
        <f t="shared" si="18"/>
        <v>0</v>
      </c>
      <c r="M53" s="52">
        <f t="shared" si="18"/>
        <v>0</v>
      </c>
      <c r="N53" s="5"/>
      <c r="O53" s="19"/>
      <c r="Q53" s="25"/>
    </row>
    <row r="54" spans="1:17" x14ac:dyDescent="0.3">
      <c r="A54" s="23"/>
      <c r="C54" s="42">
        <f t="shared" si="17"/>
        <v>0</v>
      </c>
      <c r="D54" s="11">
        <f>IF(D60&gt;0,D55-0.25,0)</f>
        <v>0</v>
      </c>
      <c r="E54" s="49">
        <f t="shared" ref="E54:M54" si="19">($D$54*(E52/100)*$F$14)+($F$14*$F$24)+$F$15-SUMPRODUCT($L$11:$L$25,$M$11:$M$25)-((E52/100)*$F$14*($F$19+$F$20))</f>
        <v>0</v>
      </c>
      <c r="F54" s="48">
        <f t="shared" si="19"/>
        <v>0</v>
      </c>
      <c r="G54" s="48">
        <f t="shared" si="19"/>
        <v>0</v>
      </c>
      <c r="H54" s="48">
        <f t="shared" si="19"/>
        <v>0</v>
      </c>
      <c r="I54" s="48">
        <f t="shared" si="19"/>
        <v>0</v>
      </c>
      <c r="J54" s="48">
        <f t="shared" si="19"/>
        <v>0</v>
      </c>
      <c r="K54" s="48">
        <f t="shared" si="19"/>
        <v>0</v>
      </c>
      <c r="L54" s="48">
        <f t="shared" si="19"/>
        <v>0</v>
      </c>
      <c r="M54" s="53">
        <f t="shared" si="19"/>
        <v>0</v>
      </c>
      <c r="N54" s="5"/>
      <c r="O54" s="19"/>
      <c r="Q54" s="25"/>
    </row>
    <row r="55" spans="1:17" x14ac:dyDescent="0.3">
      <c r="A55" s="23"/>
      <c r="C55" s="42">
        <f t="shared" si="17"/>
        <v>0</v>
      </c>
      <c r="D55" s="11">
        <f>IF(D60&gt;0,D56-0.25,0)</f>
        <v>0</v>
      </c>
      <c r="E55" s="49">
        <f t="shared" ref="E55:M55" si="20">($D$55*(E52/100)*$F$14)+($F$14*$F$24)+$F$15-SUMPRODUCT($L$11:$L$25,$M$11:$M$25)-((E52/100)*$F$14*($F$19+$F$20))</f>
        <v>0</v>
      </c>
      <c r="F55" s="48">
        <f t="shared" si="20"/>
        <v>0</v>
      </c>
      <c r="G55" s="48">
        <f t="shared" si="20"/>
        <v>0</v>
      </c>
      <c r="H55" s="48">
        <f t="shared" si="20"/>
        <v>0</v>
      </c>
      <c r="I55" s="48">
        <f t="shared" si="20"/>
        <v>0</v>
      </c>
      <c r="J55" s="48">
        <f t="shared" si="20"/>
        <v>0</v>
      </c>
      <c r="K55" s="48">
        <f t="shared" si="20"/>
        <v>0</v>
      </c>
      <c r="L55" s="48">
        <f t="shared" si="20"/>
        <v>0</v>
      </c>
      <c r="M55" s="53">
        <f t="shared" si="20"/>
        <v>0</v>
      </c>
      <c r="N55" s="5"/>
      <c r="O55" s="19"/>
      <c r="Q55" s="25"/>
    </row>
    <row r="56" spans="1:17" x14ac:dyDescent="0.3">
      <c r="A56" s="23"/>
      <c r="C56" s="42">
        <f t="shared" si="17"/>
        <v>0</v>
      </c>
      <c r="D56" s="11">
        <f>IF(D60&gt;0,D57-0.25,0)</f>
        <v>0</v>
      </c>
      <c r="E56" s="49">
        <f t="shared" ref="E56:M56" si="21">($D$56*(E52/100)*$F$14)+($F$14*$F$24)+$F$15-SUMPRODUCT($L$11:$L$25,$M$11:$M$25)-((E52/100)*$F$14*($F$19+$F$20))</f>
        <v>0</v>
      </c>
      <c r="F56" s="48">
        <f t="shared" si="21"/>
        <v>0</v>
      </c>
      <c r="G56" s="48">
        <f t="shared" si="21"/>
        <v>0</v>
      </c>
      <c r="H56" s="48">
        <f t="shared" si="21"/>
        <v>0</v>
      </c>
      <c r="I56" s="48">
        <f t="shared" si="21"/>
        <v>0</v>
      </c>
      <c r="J56" s="48">
        <f t="shared" si="21"/>
        <v>0</v>
      </c>
      <c r="K56" s="48">
        <f t="shared" si="21"/>
        <v>0</v>
      </c>
      <c r="L56" s="48">
        <f t="shared" si="21"/>
        <v>0</v>
      </c>
      <c r="M56" s="53">
        <f t="shared" si="21"/>
        <v>0</v>
      </c>
      <c r="N56" s="5"/>
      <c r="O56" s="19"/>
      <c r="Q56" s="25"/>
    </row>
    <row r="57" spans="1:17" x14ac:dyDescent="0.3">
      <c r="A57" s="23"/>
      <c r="C57" s="42">
        <f t="shared" si="17"/>
        <v>0</v>
      </c>
      <c r="D57" s="11">
        <f>IF(D60&gt;0,D58-0.25,0)</f>
        <v>0</v>
      </c>
      <c r="E57" s="49">
        <f t="shared" ref="E57:M57" si="22">($D$57*(E52/100)*$F$14)+($F$14*$F$24)+$F$15-SUMPRODUCT($L$11:$L$25,$M$11:$M$25)-((E52/100)*$F$14*($F$19+$F$20))</f>
        <v>0</v>
      </c>
      <c r="F57" s="48">
        <f t="shared" si="22"/>
        <v>0</v>
      </c>
      <c r="G57" s="48">
        <f t="shared" si="22"/>
        <v>0</v>
      </c>
      <c r="H57" s="48">
        <f t="shared" si="22"/>
        <v>0</v>
      </c>
      <c r="I57" s="48">
        <f t="shared" si="22"/>
        <v>0</v>
      </c>
      <c r="J57" s="48">
        <f t="shared" si="22"/>
        <v>0</v>
      </c>
      <c r="K57" s="48">
        <f t="shared" si="22"/>
        <v>0</v>
      </c>
      <c r="L57" s="48">
        <f t="shared" si="22"/>
        <v>0</v>
      </c>
      <c r="M57" s="53">
        <f t="shared" si="22"/>
        <v>0</v>
      </c>
      <c r="N57" s="5"/>
      <c r="O57" s="19"/>
      <c r="Q57" s="25"/>
    </row>
    <row r="58" spans="1:17" x14ac:dyDescent="0.3">
      <c r="A58" s="23"/>
      <c r="C58" s="42">
        <f t="shared" si="17"/>
        <v>0</v>
      </c>
      <c r="D58" s="11">
        <f>IF(D60&gt;0,D59-0.25,0)</f>
        <v>0</v>
      </c>
      <c r="E58" s="49">
        <f t="shared" ref="E58:M58" si="23">($D$58*(E52/100)*$F$14)+($F$14*$F$24)+$F$15-SUMPRODUCT($L$11:$L$25,$M$11:$M$25)-((E52/100)*$F$14*($F$19+$F$20))</f>
        <v>0</v>
      </c>
      <c r="F58" s="48">
        <f t="shared" si="23"/>
        <v>0</v>
      </c>
      <c r="G58" s="48">
        <f t="shared" si="23"/>
        <v>0</v>
      </c>
      <c r="H58" s="48">
        <f t="shared" si="23"/>
        <v>0</v>
      </c>
      <c r="I58" s="48">
        <f t="shared" si="23"/>
        <v>0</v>
      </c>
      <c r="J58" s="48">
        <f t="shared" si="23"/>
        <v>0</v>
      </c>
      <c r="K58" s="48">
        <f t="shared" si="23"/>
        <v>0</v>
      </c>
      <c r="L58" s="48">
        <f t="shared" si="23"/>
        <v>0</v>
      </c>
      <c r="M58" s="53">
        <f t="shared" si="23"/>
        <v>0</v>
      </c>
      <c r="N58" s="5"/>
      <c r="O58" s="19"/>
      <c r="Q58" s="25"/>
    </row>
    <row r="59" spans="1:17" x14ac:dyDescent="0.3">
      <c r="A59" s="23"/>
      <c r="C59" s="42">
        <f t="shared" si="17"/>
        <v>0</v>
      </c>
      <c r="D59" s="11">
        <f>IF(D60&gt;0,D60-0.25,0)</f>
        <v>0</v>
      </c>
      <c r="E59" s="49">
        <f t="shared" ref="E59:M59" si="24">($D$59*(E52/100)*$F$14)+($F$14*$F$24)+$F$15-SUMPRODUCT($L$11:$L$25,$M$11:$M$25)-((E52/100)*$F$14*($F$19+$F$20))</f>
        <v>0</v>
      </c>
      <c r="F59" s="48">
        <f t="shared" si="24"/>
        <v>0</v>
      </c>
      <c r="G59" s="48">
        <f t="shared" si="24"/>
        <v>0</v>
      </c>
      <c r="H59" s="48">
        <f t="shared" si="24"/>
        <v>0</v>
      </c>
      <c r="I59" s="48">
        <f t="shared" si="24"/>
        <v>0</v>
      </c>
      <c r="J59" s="48">
        <f t="shared" si="24"/>
        <v>0</v>
      </c>
      <c r="K59" s="48">
        <f t="shared" si="24"/>
        <v>0</v>
      </c>
      <c r="L59" s="48">
        <f t="shared" si="24"/>
        <v>0</v>
      </c>
      <c r="M59" s="53">
        <f t="shared" si="24"/>
        <v>0</v>
      </c>
      <c r="N59" s="5"/>
      <c r="O59" s="19"/>
      <c r="Q59" s="25"/>
    </row>
    <row r="60" spans="1:17" x14ac:dyDescent="0.3">
      <c r="A60" s="23"/>
      <c r="C60" s="42">
        <f t="shared" si="17"/>
        <v>0</v>
      </c>
      <c r="D60" s="62">
        <f>F11</f>
        <v>0</v>
      </c>
      <c r="E60" s="49">
        <f t="shared" ref="E60:M60" si="25">($D$60*(E52/100)*$F$14)+($F$14*$F$24)+$F$15-SUMPRODUCT($L$11:$L$25,$M$11:$M$25)-((E52/100)*$F$14*($F$19+$F$20))</f>
        <v>0</v>
      </c>
      <c r="F60" s="48">
        <f t="shared" si="25"/>
        <v>0</v>
      </c>
      <c r="G60" s="48">
        <f t="shared" si="25"/>
        <v>0</v>
      </c>
      <c r="H60" s="48">
        <f t="shared" si="25"/>
        <v>0</v>
      </c>
      <c r="I60" s="61">
        <f t="shared" si="25"/>
        <v>0</v>
      </c>
      <c r="J60" s="48">
        <f t="shared" si="25"/>
        <v>0</v>
      </c>
      <c r="K60" s="48">
        <f t="shared" si="25"/>
        <v>0</v>
      </c>
      <c r="L60" s="48">
        <f t="shared" si="25"/>
        <v>0</v>
      </c>
      <c r="M60" s="53">
        <f t="shared" si="25"/>
        <v>0</v>
      </c>
      <c r="N60" s="5"/>
      <c r="O60" s="19"/>
      <c r="Q60" s="25"/>
    </row>
    <row r="61" spans="1:17" x14ac:dyDescent="0.3">
      <c r="A61" s="23"/>
      <c r="C61" s="42">
        <f t="shared" si="17"/>
        <v>0</v>
      </c>
      <c r="D61" s="11">
        <f>IF(D60&gt;0,D60+0.25,0)</f>
        <v>0</v>
      </c>
      <c r="E61" s="49">
        <f t="shared" ref="E61:M61" si="26">($D$61*(E52/100)*$F$14)+($F$14*$F$24)+$F$15-SUMPRODUCT($L$11:$L$25,$M$11:$M$25)-((E52/100)*$F$14*($F$19+$F$20))</f>
        <v>0</v>
      </c>
      <c r="F61" s="48">
        <f t="shared" si="26"/>
        <v>0</v>
      </c>
      <c r="G61" s="48">
        <f t="shared" si="26"/>
        <v>0</v>
      </c>
      <c r="H61" s="48">
        <f t="shared" si="26"/>
        <v>0</v>
      </c>
      <c r="I61" s="48">
        <f t="shared" si="26"/>
        <v>0</v>
      </c>
      <c r="J61" s="48">
        <f t="shared" si="26"/>
        <v>0</v>
      </c>
      <c r="K61" s="48">
        <f t="shared" si="26"/>
        <v>0</v>
      </c>
      <c r="L61" s="48">
        <f t="shared" si="26"/>
        <v>0</v>
      </c>
      <c r="M61" s="53">
        <f t="shared" si="26"/>
        <v>0</v>
      </c>
      <c r="N61" s="5"/>
      <c r="O61" s="19"/>
      <c r="Q61" s="25"/>
    </row>
    <row r="62" spans="1:17" x14ac:dyDescent="0.3">
      <c r="A62" s="23"/>
      <c r="C62" s="42">
        <f t="shared" si="17"/>
        <v>0</v>
      </c>
      <c r="D62" s="11">
        <f>IF(D60&gt;0,D61+0.25,0)</f>
        <v>0</v>
      </c>
      <c r="E62" s="49">
        <f t="shared" ref="E62:M62" si="27">($D$62*(E52/100)*$F$14)+($F$14*$F$24)+$F$15-SUMPRODUCT($L$11:$L$25,$M$11:$M$25)-((E52/100)*$F$14*($F$19+$F$20))</f>
        <v>0</v>
      </c>
      <c r="F62" s="48">
        <f t="shared" si="27"/>
        <v>0</v>
      </c>
      <c r="G62" s="48">
        <f t="shared" si="27"/>
        <v>0</v>
      </c>
      <c r="H62" s="48">
        <f t="shared" si="27"/>
        <v>0</v>
      </c>
      <c r="I62" s="48">
        <f t="shared" si="27"/>
        <v>0</v>
      </c>
      <c r="J62" s="48">
        <f t="shared" si="27"/>
        <v>0</v>
      </c>
      <c r="K62" s="48">
        <f t="shared" si="27"/>
        <v>0</v>
      </c>
      <c r="L62" s="48">
        <f t="shared" si="27"/>
        <v>0</v>
      </c>
      <c r="M62" s="53">
        <f t="shared" si="27"/>
        <v>0</v>
      </c>
      <c r="N62" s="5"/>
      <c r="O62" s="19"/>
      <c r="Q62" s="25"/>
    </row>
    <row r="63" spans="1:17" x14ac:dyDescent="0.3">
      <c r="A63" s="23"/>
      <c r="C63" s="42">
        <f t="shared" si="17"/>
        <v>0</v>
      </c>
      <c r="D63" s="11">
        <f>IF(D60&gt;0,D62+0.25,0)</f>
        <v>0</v>
      </c>
      <c r="E63" s="49">
        <f t="shared" ref="E63:M63" si="28">($D$63*(E52/100)*$F$14)+($F$14*$F$24)+$F$15-SUMPRODUCT($L$11:$L$25,$M$11:$M$25)-((E52/100)*$F$14*($F$19+$F$20))</f>
        <v>0</v>
      </c>
      <c r="F63" s="48">
        <f t="shared" si="28"/>
        <v>0</v>
      </c>
      <c r="G63" s="48">
        <f t="shared" si="28"/>
        <v>0</v>
      </c>
      <c r="H63" s="48">
        <f t="shared" si="28"/>
        <v>0</v>
      </c>
      <c r="I63" s="48">
        <f t="shared" si="28"/>
        <v>0</v>
      </c>
      <c r="J63" s="48">
        <f t="shared" si="28"/>
        <v>0</v>
      </c>
      <c r="K63" s="48">
        <f t="shared" si="28"/>
        <v>0</v>
      </c>
      <c r="L63" s="48">
        <f t="shared" si="28"/>
        <v>0</v>
      </c>
      <c r="M63" s="53">
        <f t="shared" si="28"/>
        <v>0</v>
      </c>
      <c r="N63" s="5"/>
      <c r="O63" s="19"/>
      <c r="Q63" s="25"/>
    </row>
    <row r="64" spans="1:17" x14ac:dyDescent="0.3">
      <c r="A64" s="23"/>
      <c r="C64" s="42">
        <f t="shared" si="17"/>
        <v>0</v>
      </c>
      <c r="D64" s="11">
        <f>IF(D60&gt;0,D63+0.25,0)</f>
        <v>0</v>
      </c>
      <c r="E64" s="49">
        <f t="shared" ref="E64:M64" si="29">($D$64*(E52/100)*$F$14)+($F$14*$F$24)+$F$15-SUMPRODUCT($L$11:$L$25,$M$11:$M$25)-((E52/100)*$F$14*($F$19+$F$20))</f>
        <v>0</v>
      </c>
      <c r="F64" s="48">
        <f t="shared" si="29"/>
        <v>0</v>
      </c>
      <c r="G64" s="48">
        <f t="shared" si="29"/>
        <v>0</v>
      </c>
      <c r="H64" s="48">
        <f t="shared" si="29"/>
        <v>0</v>
      </c>
      <c r="I64" s="48">
        <f t="shared" si="29"/>
        <v>0</v>
      </c>
      <c r="J64" s="48">
        <f t="shared" si="29"/>
        <v>0</v>
      </c>
      <c r="K64" s="48">
        <f t="shared" si="29"/>
        <v>0</v>
      </c>
      <c r="L64" s="48">
        <f t="shared" si="29"/>
        <v>0</v>
      </c>
      <c r="M64" s="53">
        <f t="shared" si="29"/>
        <v>0</v>
      </c>
      <c r="N64" s="5"/>
      <c r="O64" s="19"/>
      <c r="Q64" s="25"/>
    </row>
    <row r="65" spans="1:17" x14ac:dyDescent="0.3">
      <c r="A65" s="23"/>
      <c r="C65" s="42">
        <f t="shared" si="17"/>
        <v>0</v>
      </c>
      <c r="D65" s="11">
        <f>IF(D60&gt;0,D64+0.25,0)</f>
        <v>0</v>
      </c>
      <c r="E65" s="49">
        <f t="shared" ref="E65:M65" si="30">($D$65*(E52/100)*$F$14)+($F$14*$F$24)+$F$15-SUMPRODUCT($L$11:$L$25,$M$11:$M$25)-((E52/100)*$F$14*($F$19+$F$20))</f>
        <v>0</v>
      </c>
      <c r="F65" s="48">
        <f t="shared" si="30"/>
        <v>0</v>
      </c>
      <c r="G65" s="48">
        <f t="shared" si="30"/>
        <v>0</v>
      </c>
      <c r="H65" s="48">
        <f t="shared" si="30"/>
        <v>0</v>
      </c>
      <c r="I65" s="48">
        <f t="shared" si="30"/>
        <v>0</v>
      </c>
      <c r="J65" s="48">
        <f t="shared" si="30"/>
        <v>0</v>
      </c>
      <c r="K65" s="48">
        <f t="shared" si="30"/>
        <v>0</v>
      </c>
      <c r="L65" s="48">
        <f t="shared" si="30"/>
        <v>0</v>
      </c>
      <c r="M65" s="53">
        <f t="shared" si="30"/>
        <v>0</v>
      </c>
      <c r="N65" s="5"/>
      <c r="O65" s="19"/>
      <c r="Q65" s="25"/>
    </row>
    <row r="66" spans="1:17" x14ac:dyDescent="0.3">
      <c r="A66" s="23"/>
      <c r="C66" s="42">
        <f t="shared" si="17"/>
        <v>0</v>
      </c>
      <c r="D66" s="11">
        <f>IF(D60&gt;0,D65+0.25,0)</f>
        <v>0</v>
      </c>
      <c r="E66" s="49">
        <f t="shared" ref="E66:M66" si="31">($D$66*(E52/100)*$F$14)+($F$14*$F$24)+$F$15-SUMPRODUCT($L$11:$L$25,$M$11:$M$25)-((E52/100)*$F$14*($F$19+$F$20))</f>
        <v>0</v>
      </c>
      <c r="F66" s="48">
        <f t="shared" si="31"/>
        <v>0</v>
      </c>
      <c r="G66" s="48">
        <f t="shared" si="31"/>
        <v>0</v>
      </c>
      <c r="H66" s="48">
        <f t="shared" si="31"/>
        <v>0</v>
      </c>
      <c r="I66" s="48">
        <f t="shared" si="31"/>
        <v>0</v>
      </c>
      <c r="J66" s="48">
        <f t="shared" si="31"/>
        <v>0</v>
      </c>
      <c r="K66" s="48">
        <f t="shared" si="31"/>
        <v>0</v>
      </c>
      <c r="L66" s="48">
        <f t="shared" si="31"/>
        <v>0</v>
      </c>
      <c r="M66" s="53">
        <f t="shared" si="31"/>
        <v>0</v>
      </c>
      <c r="N66" s="5"/>
      <c r="O66" s="19"/>
      <c r="Q66" s="25"/>
    </row>
    <row r="67" spans="1:17" ht="19.5" thickBot="1" x14ac:dyDescent="0.35">
      <c r="A67" s="23"/>
      <c r="C67" s="42">
        <f t="shared" si="17"/>
        <v>0</v>
      </c>
      <c r="D67" s="11">
        <f>IF(D60&gt;0,D66+0.25,0)</f>
        <v>0</v>
      </c>
      <c r="E67" s="50">
        <f t="shared" ref="E67:M67" si="32">($D$67*(E52/100)*$F$14)+($F$14*$F$24)+$F$15-SUMPRODUCT($L$11:$L$25,$M$11:$M$25)-((E52/100)*$F$14*($F$19+$F$20))</f>
        <v>0</v>
      </c>
      <c r="F67" s="54">
        <f t="shared" si="32"/>
        <v>0</v>
      </c>
      <c r="G67" s="54">
        <f t="shared" si="32"/>
        <v>0</v>
      </c>
      <c r="H67" s="54">
        <f t="shared" si="32"/>
        <v>0</v>
      </c>
      <c r="I67" s="54">
        <f t="shared" si="32"/>
        <v>0</v>
      </c>
      <c r="J67" s="54">
        <f t="shared" si="32"/>
        <v>0</v>
      </c>
      <c r="K67" s="54">
        <f t="shared" si="32"/>
        <v>0</v>
      </c>
      <c r="L67" s="54">
        <f t="shared" si="32"/>
        <v>0</v>
      </c>
      <c r="M67" s="55">
        <f t="shared" si="32"/>
        <v>0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2</v>
      </c>
      <c r="Q70" s="25"/>
    </row>
    <row r="71" spans="1:17" x14ac:dyDescent="0.3">
      <c r="A71" s="23"/>
      <c r="C71" s="41" t="s">
        <v>31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1568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1567" priority="3132" operator="greaterThan">
      <formula>0</formula>
    </cfRule>
    <cfRule type="cellIs" dxfId="1566" priority="3133" operator="greaterThan">
      <formula>0</formula>
    </cfRule>
  </conditionalFormatting>
  <conditionalFormatting sqref="E32:M46 E53:M67">
    <cfRule type="cellIs" dxfId="1565" priority="3131" operator="greaterThan">
      <formula>0</formula>
    </cfRule>
  </conditionalFormatting>
  <conditionalFormatting sqref="F32">
    <cfRule type="cellIs" dxfId="1564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63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62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61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60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9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58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7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6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55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54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53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52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51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0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9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8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47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46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45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44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43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42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1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0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39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538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537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536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535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534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533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532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531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530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529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8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527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6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525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524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23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522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521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520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519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518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517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516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515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514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513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2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511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0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509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508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07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506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505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504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503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502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501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500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499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498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497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6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495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4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493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492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491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490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489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488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487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486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485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484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483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482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481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80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479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78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477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476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475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474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473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472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471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470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469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468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467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466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465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4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463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2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461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460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459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458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457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456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455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454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453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452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451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450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449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8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447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6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445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444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443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442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441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440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439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438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437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436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435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434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433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2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431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0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429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428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427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426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425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424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423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422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421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420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419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418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417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6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415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4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413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412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411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410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409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408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407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406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405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404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403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402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401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400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99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98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97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96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395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394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393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392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391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390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389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388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387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386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385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4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83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2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81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80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379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78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77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76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75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74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73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72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1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0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9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8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67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66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65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64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63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62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1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0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59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58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57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56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55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4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3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352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351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350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349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348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347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346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345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344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343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2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341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0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339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338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37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336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335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334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333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332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331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330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329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328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327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6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325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4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323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322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21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320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319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318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317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316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315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314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313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312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311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10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309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08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307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306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05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304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303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302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301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300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299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298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297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296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295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4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293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2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291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290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289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288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287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286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285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84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3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82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81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80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79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8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77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6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75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74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273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272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271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270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269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268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267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266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265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264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263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2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261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0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259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258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257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256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255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254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253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252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251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250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249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248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247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6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245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4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243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242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241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240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239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238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237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236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235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234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233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232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231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30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229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28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227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226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25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24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23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22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21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20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19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18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17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16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15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4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13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2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11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10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09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08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07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06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05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04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03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02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01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00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199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8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197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6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195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194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193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192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191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190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189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188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187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186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185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184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183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2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181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0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179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178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177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176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175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174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173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172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171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170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169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168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167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6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165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4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163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162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161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160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159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158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157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156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155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154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153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152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151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50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149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48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147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146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145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144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143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142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141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140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139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138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137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136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135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4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133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2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131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130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129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128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127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126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125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124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123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122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121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120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119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8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117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6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115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114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113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112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111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110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109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108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107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106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105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104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103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2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101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0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099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098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97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096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095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094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093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092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091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090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089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088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087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6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085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4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083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082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81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80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79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78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77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76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75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74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73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72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71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70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69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68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67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66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65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64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63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62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61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60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59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58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57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56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55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4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53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2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51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50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049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048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047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046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045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044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043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042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041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040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039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38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037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036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35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34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33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32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31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30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29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28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27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26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25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4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23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2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21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20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19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18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17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16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15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14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13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12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11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10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09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8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07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06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05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04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03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02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01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00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99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98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97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96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95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4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93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2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91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90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89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88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87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86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85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84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83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82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81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80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9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8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7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6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75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4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3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2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1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0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69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68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67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66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65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4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63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2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61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60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59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58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57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56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55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54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53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52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51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50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49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48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47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46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45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44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43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42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41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40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39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38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37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36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35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4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33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2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31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30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9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8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7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6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5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4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3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2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1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0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19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18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17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16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15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14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13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12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11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10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09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08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07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06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05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4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03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2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01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0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99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98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97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96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95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94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93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92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91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90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9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8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7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6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85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4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3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2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1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0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79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78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77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76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75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4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73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2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71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70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69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68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7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66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65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64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63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62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61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60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59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58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57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56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55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54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53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52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51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50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49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48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47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46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45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4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43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2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41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40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39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38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37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36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35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34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33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32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31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30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9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8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7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6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25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4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3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2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1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0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19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18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17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16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15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4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13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2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11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10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09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08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07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06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05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04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03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02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01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00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99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98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97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96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95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94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93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92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91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90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89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88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87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6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5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4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3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2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1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0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79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78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77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76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75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74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73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72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71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70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69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68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67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66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65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64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63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62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61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60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59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58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57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56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55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4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53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2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51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50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9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8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7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6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5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4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3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2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1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0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39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8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37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6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35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34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33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32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31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30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29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28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27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26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25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24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23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2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21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0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19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18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17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16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15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14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13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12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11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10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09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08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07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6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05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4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03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02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01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00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9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8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7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6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5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4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3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2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1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0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89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88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87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86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85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84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83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82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81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80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79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78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77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76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75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4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73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2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71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70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69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68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67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66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65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64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63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62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61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60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59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8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57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6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55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54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53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52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51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50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9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8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7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6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5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4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3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2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1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0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39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38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37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36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35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34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33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32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31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30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29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28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27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6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25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4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23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22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21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20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19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18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17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16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15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14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13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12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11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10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09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08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7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06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05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04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03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02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01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00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99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98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97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6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95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4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93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92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91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90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89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88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87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86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85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84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83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82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81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80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79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78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77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76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75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74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73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72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71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70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9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8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7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6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5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4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3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2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1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0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9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8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7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6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5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4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3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2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1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0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49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48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47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46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45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44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43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42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41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40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39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38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37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6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35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4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33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32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31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30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9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8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7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6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5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4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3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2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1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0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9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8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17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6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5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4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3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2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1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0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09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08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07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6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05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4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03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02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01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00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99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98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97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96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95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94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93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92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91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90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89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88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87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86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85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84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83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82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81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80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9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8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7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6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5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4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3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2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1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0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69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68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67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66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65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64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63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2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1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0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59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58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7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56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55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54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53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52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51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50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49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48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47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6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45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4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43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2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41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40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39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38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37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36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35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34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33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32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31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0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29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28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27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26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25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24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23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22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21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20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9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8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7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6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5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3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2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1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0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09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08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07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06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05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04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03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02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01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00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9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8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7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6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5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4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3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2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1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0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89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88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87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6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85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4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83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82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81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80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9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8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7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6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5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4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3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2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1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0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69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68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67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66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65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64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63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62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61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60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59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58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57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6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55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4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53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52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51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50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49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48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47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46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45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44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43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42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41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0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9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8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7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6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5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4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3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2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29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28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27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26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25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4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23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2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21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0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9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18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17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16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15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14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13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12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11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10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09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8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07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6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05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04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03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02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01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00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9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8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7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6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5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3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2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1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0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89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88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87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86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85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84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83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82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81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80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79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78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77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6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75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4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73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72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71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70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69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68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67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66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65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64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63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62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61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0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59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58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57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56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55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54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53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52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51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50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9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8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7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5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4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3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2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1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0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9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8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7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36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35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34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33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32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31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30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6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5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4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3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2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1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9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7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6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5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4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3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2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1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0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9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8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7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6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5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4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3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1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99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8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97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6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95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94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93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92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91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90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9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8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7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6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5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4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3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2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1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8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7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6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5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3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1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0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69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8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67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6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65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64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63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62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61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60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59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58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57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56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55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54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53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52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51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50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9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8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7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6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5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4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2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0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39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8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37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6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35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34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33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32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31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30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9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7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6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5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4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3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2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1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0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19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18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17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16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15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14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13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12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11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10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9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8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7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6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5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4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3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2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1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8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7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5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4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3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1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9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7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5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4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2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1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0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8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7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6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4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3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2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0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9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8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6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5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4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1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0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7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6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2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9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8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5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2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0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8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6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2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8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4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Rice Land Tract 1</vt:lpstr>
      <vt:lpstr>Rice Land Tract 2</vt:lpstr>
      <vt:lpstr>Rice Land Tract 3</vt:lpstr>
      <vt:lpstr>Rice Land Tract 4</vt:lpstr>
      <vt:lpstr>Rice Land Tract 5</vt:lpstr>
      <vt:lpstr>'Rice Land Tract 1'!Print_Area</vt:lpstr>
      <vt:lpstr>'Rice Land Tract 2'!Print_Area</vt:lpstr>
      <vt:lpstr>'Rice Land Tract 3'!Print_Area</vt:lpstr>
      <vt:lpstr>'Rice Land Tract 4'!Print_Area</vt:lpstr>
      <vt:lpstr>'Rice Land Tract 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mikes</cp:lastModifiedBy>
  <cp:lastPrinted>2013-11-27T17:15:49Z</cp:lastPrinted>
  <dcterms:created xsi:type="dcterms:W3CDTF">2012-04-19T17:26:15Z</dcterms:created>
  <dcterms:modified xsi:type="dcterms:W3CDTF">2013-11-27T17:17:41Z</dcterms:modified>
</cp:coreProperties>
</file>