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ICE\Rental Rates\2014\Rice Rental Arrangment Evaluation Model - April 2014\"/>
    </mc:Choice>
  </mc:AlternateContent>
  <bookViews>
    <workbookView xWindow="480" yWindow="180" windowWidth="18195" windowHeight="11445" tabRatio="880"/>
  </bookViews>
  <sheets>
    <sheet name="Rice Land Tract 1" sheetId="50" r:id="rId1"/>
    <sheet name="Rice Land Tract 2" sheetId="51" r:id="rId2"/>
    <sheet name="Rice Land Tract 3" sheetId="52" r:id="rId3"/>
    <sheet name="Rice Land Tract 4" sheetId="53" r:id="rId4"/>
    <sheet name="Rice Land Tract 5" sheetId="54" r:id="rId5"/>
  </sheets>
  <definedNames>
    <definedName name="_xlnm.Print_Area" localSheetId="0">'Rice Land Tract 1'!$A$1:$R$73</definedName>
    <definedName name="_xlnm.Print_Area" localSheetId="1">'Rice Land Tract 2'!$A$1:$R$73</definedName>
    <definedName name="_xlnm.Print_Area" localSheetId="2">'Rice Land Tract 3'!$A$1:$R$73</definedName>
    <definedName name="_xlnm.Print_Area" localSheetId="3">'Rice Land Tract 4'!$A$1:$R$73</definedName>
    <definedName name="_xlnm.Print_Area" localSheetId="4">'Rice Land Tract 5'!$A$1:$R$73</definedName>
  </definedNames>
  <calcPr calcId="152511"/>
</workbook>
</file>

<file path=xl/calcChain.xml><?xml version="1.0" encoding="utf-8"?>
<calcChain xmlns="http://schemas.openxmlformats.org/spreadsheetml/2006/main">
  <c r="D60" i="54" l="1"/>
  <c r="O60" i="54" s="1"/>
  <c r="C60" i="54"/>
  <c r="D59" i="54"/>
  <c r="O59" i="54" s="1"/>
  <c r="J52" i="54"/>
  <c r="K52" i="54" s="1"/>
  <c r="L52" i="54" s="1"/>
  <c r="I52" i="54"/>
  <c r="H52" i="54"/>
  <c r="G52" i="54" s="1"/>
  <c r="F52" i="54" s="1"/>
  <c r="E52" i="54" s="1"/>
  <c r="D39" i="54"/>
  <c r="C39" i="54"/>
  <c r="C40" i="54" s="1"/>
  <c r="D38" i="54"/>
  <c r="D37" i="54" s="1"/>
  <c r="O37" i="54" s="1"/>
  <c r="I37" i="54" s="1"/>
  <c r="C38" i="54"/>
  <c r="H37" i="54"/>
  <c r="C37" i="54"/>
  <c r="C36" i="54"/>
  <c r="C35" i="54"/>
  <c r="C34" i="54"/>
  <c r="C33" i="54"/>
  <c r="C32" i="54"/>
  <c r="K31" i="54"/>
  <c r="L31" i="54" s="1"/>
  <c r="I31" i="54"/>
  <c r="J31" i="54" s="1"/>
  <c r="H31" i="54"/>
  <c r="G31" i="54"/>
  <c r="F31" i="54"/>
  <c r="M27" i="54"/>
  <c r="L26" i="54"/>
  <c r="N25" i="54"/>
  <c r="N24" i="54"/>
  <c r="N23" i="54"/>
  <c r="N22" i="54"/>
  <c r="N21" i="54"/>
  <c r="N20" i="54"/>
  <c r="N19" i="54"/>
  <c r="N18" i="54"/>
  <c r="N17" i="54"/>
  <c r="N16" i="54"/>
  <c r="F15" i="54"/>
  <c r="F14" i="54"/>
  <c r="N13" i="54"/>
  <c r="N12" i="54"/>
  <c r="N11" i="54"/>
  <c r="F11" i="54"/>
  <c r="N10" i="54"/>
  <c r="H10" i="54"/>
  <c r="N9" i="54"/>
  <c r="H9" i="54"/>
  <c r="H8" i="54"/>
  <c r="D60" i="53"/>
  <c r="O60" i="53" s="1"/>
  <c r="C60" i="53"/>
  <c r="D59" i="53"/>
  <c r="O59" i="53" s="1"/>
  <c r="L52" i="53"/>
  <c r="J52" i="53"/>
  <c r="K52" i="53" s="1"/>
  <c r="I52" i="53"/>
  <c r="H52" i="53"/>
  <c r="G52" i="53" s="1"/>
  <c r="F52" i="53" s="1"/>
  <c r="E52" i="53" s="1"/>
  <c r="D39" i="53"/>
  <c r="C39" i="53"/>
  <c r="C40" i="53" s="1"/>
  <c r="D38" i="53"/>
  <c r="D37" i="53" s="1"/>
  <c r="O37" i="53" s="1"/>
  <c r="C38" i="53"/>
  <c r="C37" i="53"/>
  <c r="C36" i="53"/>
  <c r="C35" i="53"/>
  <c r="C34" i="53"/>
  <c r="C33" i="53"/>
  <c r="C32" i="53"/>
  <c r="K31" i="53"/>
  <c r="L31" i="53" s="1"/>
  <c r="I31" i="53"/>
  <c r="J31" i="53" s="1"/>
  <c r="H31" i="53"/>
  <c r="G31" i="53"/>
  <c r="F31" i="53"/>
  <c r="M27" i="53"/>
  <c r="L26" i="53"/>
  <c r="N25" i="53"/>
  <c r="N24" i="53"/>
  <c r="N23" i="53"/>
  <c r="N22" i="53"/>
  <c r="N21" i="53"/>
  <c r="N20" i="53"/>
  <c r="N19" i="53"/>
  <c r="N18" i="53"/>
  <c r="N17" i="53"/>
  <c r="N16" i="53"/>
  <c r="F15" i="53"/>
  <c r="F14" i="53"/>
  <c r="N13" i="53"/>
  <c r="N12" i="53"/>
  <c r="N11" i="53"/>
  <c r="F11" i="53"/>
  <c r="N10" i="53"/>
  <c r="H10" i="53"/>
  <c r="N9" i="53"/>
  <c r="H9" i="53"/>
  <c r="H8" i="53"/>
  <c r="O60" i="52"/>
  <c r="D60" i="52"/>
  <c r="C60" i="52"/>
  <c r="O59" i="52"/>
  <c r="D59" i="52"/>
  <c r="O58" i="52"/>
  <c r="D58" i="52"/>
  <c r="O57" i="52"/>
  <c r="D57" i="52"/>
  <c r="O56" i="52"/>
  <c r="D56" i="52"/>
  <c r="O55" i="52"/>
  <c r="D55" i="52"/>
  <c r="O54" i="52"/>
  <c r="D54" i="52"/>
  <c r="O53" i="52"/>
  <c r="D53" i="52"/>
  <c r="J52" i="52"/>
  <c r="I52" i="52"/>
  <c r="H52" i="52"/>
  <c r="O39" i="52"/>
  <c r="D39" i="52"/>
  <c r="C39" i="52"/>
  <c r="D38" i="52"/>
  <c r="O38" i="52" s="1"/>
  <c r="I31" i="52"/>
  <c r="M27" i="52"/>
  <c r="L26" i="52"/>
  <c r="N25" i="52"/>
  <c r="N24" i="52"/>
  <c r="N23" i="52"/>
  <c r="N22" i="52"/>
  <c r="N21" i="52"/>
  <c r="N20" i="52"/>
  <c r="N19" i="52"/>
  <c r="N18" i="52"/>
  <c r="N17" i="52"/>
  <c r="N16" i="52"/>
  <c r="F15" i="52"/>
  <c r="F14" i="52"/>
  <c r="N13" i="52"/>
  <c r="N12" i="52"/>
  <c r="N27" i="52" s="1"/>
  <c r="N11" i="52"/>
  <c r="F11" i="52"/>
  <c r="N10" i="52"/>
  <c r="H10" i="52"/>
  <c r="N9" i="52"/>
  <c r="H9" i="52"/>
  <c r="H8" i="52"/>
  <c r="D60" i="51"/>
  <c r="O60" i="51" s="1"/>
  <c r="C60" i="51"/>
  <c r="D59" i="51"/>
  <c r="O59" i="51" s="1"/>
  <c r="J52" i="51"/>
  <c r="K52" i="51" s="1"/>
  <c r="L52" i="51" s="1"/>
  <c r="I52" i="51"/>
  <c r="H52" i="51"/>
  <c r="G52" i="51" s="1"/>
  <c r="F52" i="51" s="1"/>
  <c r="E52" i="51" s="1"/>
  <c r="D39" i="51"/>
  <c r="C39" i="51"/>
  <c r="C40" i="51" s="1"/>
  <c r="D38" i="51"/>
  <c r="D37" i="51" s="1"/>
  <c r="O37" i="51" s="1"/>
  <c r="I37" i="51" s="1"/>
  <c r="C38" i="51"/>
  <c r="H37" i="51"/>
  <c r="C37" i="51"/>
  <c r="C36" i="51"/>
  <c r="C35" i="51"/>
  <c r="C34" i="51"/>
  <c r="C33" i="51"/>
  <c r="C32" i="51"/>
  <c r="K31" i="51"/>
  <c r="L31" i="51" s="1"/>
  <c r="I31" i="51"/>
  <c r="J31" i="51" s="1"/>
  <c r="H31" i="51"/>
  <c r="G31" i="51"/>
  <c r="F31" i="51"/>
  <c r="M27" i="51"/>
  <c r="L26" i="51"/>
  <c r="N25" i="51"/>
  <c r="N24" i="51"/>
  <c r="N23" i="51"/>
  <c r="N22" i="51"/>
  <c r="N21" i="51"/>
  <c r="N20" i="51"/>
  <c r="N19" i="51"/>
  <c r="N18" i="51"/>
  <c r="N17" i="51"/>
  <c r="N16" i="51"/>
  <c r="F15" i="51"/>
  <c r="F14" i="51"/>
  <c r="N13" i="51"/>
  <c r="N12" i="51"/>
  <c r="N11" i="51"/>
  <c r="F11" i="51"/>
  <c r="N10" i="51"/>
  <c r="H10" i="51"/>
  <c r="N9" i="51"/>
  <c r="H9" i="51"/>
  <c r="H8" i="51"/>
  <c r="M31" i="54" l="1"/>
  <c r="L39" i="54"/>
  <c r="L37" i="54"/>
  <c r="E31" i="54"/>
  <c r="F38" i="54"/>
  <c r="O38" i="54"/>
  <c r="M52" i="54"/>
  <c r="M60" i="54" s="1"/>
  <c r="D36" i="54"/>
  <c r="C41" i="54"/>
  <c r="J60" i="54"/>
  <c r="F60" i="54"/>
  <c r="L60" i="54"/>
  <c r="G60" i="54"/>
  <c r="C59" i="54"/>
  <c r="K60" i="54"/>
  <c r="E60" i="54"/>
  <c r="C61" i="54"/>
  <c r="I60" i="54"/>
  <c r="H38" i="54"/>
  <c r="K37" i="54"/>
  <c r="N27" i="54"/>
  <c r="J39" i="54"/>
  <c r="F37" i="54"/>
  <c r="H60" i="54"/>
  <c r="O39" i="54"/>
  <c r="D61" i="54"/>
  <c r="O61" i="54" s="1"/>
  <c r="J37" i="54"/>
  <c r="K38" i="54"/>
  <c r="D40" i="54"/>
  <c r="D58" i="54"/>
  <c r="O58" i="54" s="1"/>
  <c r="G37" i="54"/>
  <c r="G38" i="54"/>
  <c r="G39" i="54"/>
  <c r="K39" i="54"/>
  <c r="N27" i="53"/>
  <c r="H37" i="53"/>
  <c r="F37" i="53"/>
  <c r="M31" i="53"/>
  <c r="L37" i="53"/>
  <c r="K37" i="53"/>
  <c r="H60" i="53"/>
  <c r="E31" i="53"/>
  <c r="I37" i="53"/>
  <c r="O38" i="53"/>
  <c r="M52" i="53"/>
  <c r="M60" i="53" s="1"/>
  <c r="D36" i="53"/>
  <c r="C41" i="53"/>
  <c r="J60" i="53"/>
  <c r="F60" i="53"/>
  <c r="L60" i="53"/>
  <c r="G60" i="53"/>
  <c r="C59" i="53"/>
  <c r="K60" i="53"/>
  <c r="E60" i="53"/>
  <c r="C61" i="53"/>
  <c r="I60" i="53"/>
  <c r="O39" i="53"/>
  <c r="K39" i="53" s="1"/>
  <c r="D61" i="53"/>
  <c r="O61" i="53" s="1"/>
  <c r="J37" i="53"/>
  <c r="D40" i="53"/>
  <c r="D58" i="53"/>
  <c r="O58" i="53" s="1"/>
  <c r="G37" i="53"/>
  <c r="G39" i="53"/>
  <c r="K31" i="52"/>
  <c r="L31" i="52" s="1"/>
  <c r="J31" i="52"/>
  <c r="J39" i="52" s="1"/>
  <c r="I39" i="52"/>
  <c r="C38" i="52"/>
  <c r="D37" i="52"/>
  <c r="O37" i="52" s="1"/>
  <c r="D40" i="52"/>
  <c r="O40" i="52" s="1"/>
  <c r="D36" i="52"/>
  <c r="C40" i="52"/>
  <c r="H31" i="52"/>
  <c r="G31" i="52" s="1"/>
  <c r="H60" i="52"/>
  <c r="I60" i="52"/>
  <c r="K52" i="52"/>
  <c r="G52" i="52"/>
  <c r="F52" i="52" s="1"/>
  <c r="C59" i="52"/>
  <c r="J60" i="52"/>
  <c r="C61" i="52"/>
  <c r="D61" i="52"/>
  <c r="O61" i="52" s="1"/>
  <c r="D62" i="52"/>
  <c r="O62" i="52" s="1"/>
  <c r="M31" i="51"/>
  <c r="L39" i="51"/>
  <c r="L37" i="51"/>
  <c r="E31" i="51"/>
  <c r="F38" i="51"/>
  <c r="O38" i="51"/>
  <c r="M52" i="51"/>
  <c r="M60" i="51" s="1"/>
  <c r="D36" i="51"/>
  <c r="C41" i="51"/>
  <c r="J60" i="51"/>
  <c r="F60" i="51"/>
  <c r="L60" i="51"/>
  <c r="G60" i="51"/>
  <c r="C59" i="51"/>
  <c r="K60" i="51"/>
  <c r="E60" i="51"/>
  <c r="C61" i="51"/>
  <c r="I60" i="51"/>
  <c r="H38" i="51"/>
  <c r="K37" i="51"/>
  <c r="N27" i="51"/>
  <c r="J39" i="51"/>
  <c r="F37" i="51"/>
  <c r="H60" i="51"/>
  <c r="O39" i="51"/>
  <c r="D61" i="51"/>
  <c r="O61" i="51" s="1"/>
  <c r="J37" i="51"/>
  <c r="K38" i="51"/>
  <c r="D40" i="51"/>
  <c r="D58" i="51"/>
  <c r="O58" i="51" s="1"/>
  <c r="G37" i="51"/>
  <c r="G38" i="51"/>
  <c r="G39" i="51"/>
  <c r="K39" i="51"/>
  <c r="G32" i="50"/>
  <c r="J61" i="54" l="1"/>
  <c r="F61" i="54"/>
  <c r="K61" i="54"/>
  <c r="E61" i="54"/>
  <c r="C62" i="54"/>
  <c r="I61" i="54"/>
  <c r="M61" i="54"/>
  <c r="H61" i="54"/>
  <c r="L61" i="54"/>
  <c r="G61" i="54"/>
  <c r="O40" i="54"/>
  <c r="D41" i="54"/>
  <c r="I39" i="54"/>
  <c r="H39" i="54"/>
  <c r="F39" i="54"/>
  <c r="C42" i="54"/>
  <c r="E39" i="54"/>
  <c r="E37" i="54"/>
  <c r="E38" i="54"/>
  <c r="D62" i="54"/>
  <c r="D57" i="54"/>
  <c r="J59" i="54"/>
  <c r="F59" i="54"/>
  <c r="M59" i="54"/>
  <c r="H59" i="54"/>
  <c r="L59" i="54"/>
  <c r="G59" i="54"/>
  <c r="C58" i="54"/>
  <c r="K59" i="54"/>
  <c r="E59" i="54"/>
  <c r="I59" i="54"/>
  <c r="D35" i="54"/>
  <c r="O36" i="54"/>
  <c r="J38" i="54"/>
  <c r="I38" i="54"/>
  <c r="M38" i="54"/>
  <c r="M36" i="54"/>
  <c r="M39" i="54"/>
  <c r="M37" i="54"/>
  <c r="L38" i="54"/>
  <c r="J59" i="53"/>
  <c r="F59" i="53"/>
  <c r="M59" i="53"/>
  <c r="H59" i="53"/>
  <c r="L59" i="53"/>
  <c r="G59" i="53"/>
  <c r="C58" i="53"/>
  <c r="K59" i="53"/>
  <c r="E59" i="53"/>
  <c r="I59" i="53"/>
  <c r="D35" i="53"/>
  <c r="O36" i="53"/>
  <c r="J38" i="53"/>
  <c r="I38" i="53"/>
  <c r="E39" i="53"/>
  <c r="E37" i="53"/>
  <c r="E38" i="53"/>
  <c r="L39" i="53"/>
  <c r="J61" i="53"/>
  <c r="F61" i="53"/>
  <c r="K61" i="53"/>
  <c r="E61" i="53"/>
  <c r="C62" i="53"/>
  <c r="I61" i="53"/>
  <c r="M61" i="53"/>
  <c r="H61" i="53"/>
  <c r="G61" i="53"/>
  <c r="L61" i="53"/>
  <c r="M38" i="53"/>
  <c r="M36" i="53"/>
  <c r="M37" i="53"/>
  <c r="M39" i="53"/>
  <c r="L38" i="53"/>
  <c r="O40" i="53"/>
  <c r="D41" i="53"/>
  <c r="I39" i="53"/>
  <c r="H39" i="53"/>
  <c r="F39" i="53"/>
  <c r="J39" i="53"/>
  <c r="G38" i="53"/>
  <c r="D62" i="53"/>
  <c r="K38" i="53"/>
  <c r="D57" i="53"/>
  <c r="C42" i="53"/>
  <c r="F38" i="53"/>
  <c r="H38" i="53"/>
  <c r="G39" i="52"/>
  <c r="F31" i="52"/>
  <c r="M31" i="52"/>
  <c r="M39" i="52" s="1"/>
  <c r="L39" i="52"/>
  <c r="O36" i="52"/>
  <c r="D35" i="52"/>
  <c r="H59" i="52"/>
  <c r="G59" i="52"/>
  <c r="K59" i="52"/>
  <c r="F59" i="52"/>
  <c r="J59" i="52"/>
  <c r="C58" i="52"/>
  <c r="I59" i="52"/>
  <c r="D41" i="52"/>
  <c r="K39" i="52"/>
  <c r="H61" i="52"/>
  <c r="I61" i="52"/>
  <c r="G61" i="52"/>
  <c r="K61" i="52"/>
  <c r="F61" i="52"/>
  <c r="J61" i="52"/>
  <c r="C62" i="52"/>
  <c r="F60" i="52"/>
  <c r="E52" i="52"/>
  <c r="E60" i="52" s="1"/>
  <c r="M40" i="52"/>
  <c r="I40" i="52"/>
  <c r="K40" i="52"/>
  <c r="C41" i="52"/>
  <c r="J40" i="52"/>
  <c r="G40" i="52"/>
  <c r="L40" i="52"/>
  <c r="H40" i="52"/>
  <c r="M38" i="52"/>
  <c r="I38" i="52"/>
  <c r="H38" i="52"/>
  <c r="L38" i="52"/>
  <c r="G38" i="52"/>
  <c r="C37" i="52"/>
  <c r="J38" i="52"/>
  <c r="K38" i="52"/>
  <c r="D63" i="52"/>
  <c r="L52" i="52"/>
  <c r="K60" i="52"/>
  <c r="G60" i="52"/>
  <c r="H39" i="52"/>
  <c r="J61" i="51"/>
  <c r="F61" i="51"/>
  <c r="K61" i="51"/>
  <c r="E61" i="51"/>
  <c r="C62" i="51"/>
  <c r="I61" i="51"/>
  <c r="M61" i="51"/>
  <c r="H61" i="51"/>
  <c r="L61" i="51"/>
  <c r="G61" i="51"/>
  <c r="O40" i="51"/>
  <c r="D41" i="51"/>
  <c r="I39" i="51"/>
  <c r="H39" i="51"/>
  <c r="F39" i="51"/>
  <c r="C42" i="51"/>
  <c r="E39" i="51"/>
  <c r="E37" i="51"/>
  <c r="E38" i="51"/>
  <c r="D62" i="51"/>
  <c r="D57" i="51"/>
  <c r="J59" i="51"/>
  <c r="F59" i="51"/>
  <c r="M59" i="51"/>
  <c r="H59" i="51"/>
  <c r="L59" i="51"/>
  <c r="G59" i="51"/>
  <c r="C58" i="51"/>
  <c r="K59" i="51"/>
  <c r="E59" i="51"/>
  <c r="I59" i="51"/>
  <c r="D35" i="51"/>
  <c r="O36" i="51"/>
  <c r="J38" i="51"/>
  <c r="I38" i="51"/>
  <c r="M38" i="51"/>
  <c r="M36" i="51"/>
  <c r="M39" i="51"/>
  <c r="M37" i="51"/>
  <c r="L38" i="51"/>
  <c r="F15" i="50"/>
  <c r="F11" i="50" s="1"/>
  <c r="F14" i="50"/>
  <c r="C43" i="54" l="1"/>
  <c r="O41" i="54"/>
  <c r="D42" i="54"/>
  <c r="I36" i="54"/>
  <c r="J36" i="54"/>
  <c r="L36" i="54"/>
  <c r="K36" i="54"/>
  <c r="H36" i="54"/>
  <c r="G36" i="54"/>
  <c r="F36" i="54"/>
  <c r="O57" i="54"/>
  <c r="D56" i="54"/>
  <c r="E36" i="54"/>
  <c r="I40" i="54"/>
  <c r="L40" i="54"/>
  <c r="F40" i="54"/>
  <c r="M40" i="54"/>
  <c r="K40" i="54"/>
  <c r="H40" i="54"/>
  <c r="E40" i="54"/>
  <c r="G40" i="54"/>
  <c r="J40" i="54"/>
  <c r="O35" i="54"/>
  <c r="D34" i="54"/>
  <c r="J58" i="54"/>
  <c r="F58" i="54"/>
  <c r="I58" i="54"/>
  <c r="M58" i="54"/>
  <c r="H58" i="54"/>
  <c r="L58" i="54"/>
  <c r="G58" i="54"/>
  <c r="C57" i="54"/>
  <c r="K58" i="54"/>
  <c r="E58" i="54"/>
  <c r="O62" i="54"/>
  <c r="I62" i="54" s="1"/>
  <c r="D63" i="54"/>
  <c r="C63" i="54"/>
  <c r="L62" i="54"/>
  <c r="F40" i="53"/>
  <c r="M40" i="53"/>
  <c r="K40" i="53"/>
  <c r="H40" i="53"/>
  <c r="G40" i="53"/>
  <c r="J40" i="53"/>
  <c r="L40" i="53"/>
  <c r="I40" i="53"/>
  <c r="J36" i="53"/>
  <c r="I36" i="53"/>
  <c r="F36" i="53"/>
  <c r="K36" i="53"/>
  <c r="H36" i="53"/>
  <c r="G36" i="53"/>
  <c r="L36" i="53"/>
  <c r="O62" i="53"/>
  <c r="J62" i="53" s="1"/>
  <c r="D63" i="53"/>
  <c r="E36" i="53"/>
  <c r="O35" i="53"/>
  <c r="D34" i="53"/>
  <c r="J58" i="53"/>
  <c r="F58" i="53"/>
  <c r="I58" i="53"/>
  <c r="M58" i="53"/>
  <c r="H58" i="53"/>
  <c r="L58" i="53"/>
  <c r="G58" i="53"/>
  <c r="C57" i="53"/>
  <c r="E58" i="53"/>
  <c r="K58" i="53"/>
  <c r="C43" i="53"/>
  <c r="O57" i="53"/>
  <c r="D56" i="53"/>
  <c r="D42" i="53"/>
  <c r="O41" i="53"/>
  <c r="F62" i="53"/>
  <c r="C63" i="53"/>
  <c r="I62" i="53"/>
  <c r="H62" i="53"/>
  <c r="G62" i="53"/>
  <c r="E62" i="53"/>
  <c r="E40" i="53"/>
  <c r="E59" i="52"/>
  <c r="O35" i="52"/>
  <c r="D34" i="52"/>
  <c r="E31" i="52"/>
  <c r="F39" i="52"/>
  <c r="F38" i="52"/>
  <c r="O41" i="52"/>
  <c r="D42" i="52"/>
  <c r="M52" i="52"/>
  <c r="L60" i="52"/>
  <c r="M41" i="52"/>
  <c r="I41" i="52"/>
  <c r="E41" i="52"/>
  <c r="C42" i="52"/>
  <c r="J41" i="52"/>
  <c r="H41" i="52"/>
  <c r="F41" i="52"/>
  <c r="L41" i="52"/>
  <c r="K41" i="52"/>
  <c r="G41" i="52"/>
  <c r="L62" i="52"/>
  <c r="H62" i="52"/>
  <c r="G62" i="52"/>
  <c r="K62" i="52"/>
  <c r="F62" i="52"/>
  <c r="C63" i="52"/>
  <c r="J62" i="52"/>
  <c r="E62" i="52"/>
  <c r="I62" i="52"/>
  <c r="O63" i="52"/>
  <c r="D64" i="52"/>
  <c r="M37" i="52"/>
  <c r="I37" i="52"/>
  <c r="J37" i="52"/>
  <c r="H37" i="52"/>
  <c r="K37" i="52"/>
  <c r="G37" i="52"/>
  <c r="F37" i="52"/>
  <c r="L37" i="52"/>
  <c r="C36" i="52"/>
  <c r="F40" i="52"/>
  <c r="E61" i="52"/>
  <c r="L61" i="52"/>
  <c r="L58" i="52"/>
  <c r="H58" i="52"/>
  <c r="J58" i="52"/>
  <c r="E58" i="52"/>
  <c r="C57" i="52"/>
  <c r="I58" i="52"/>
  <c r="G58" i="52"/>
  <c r="F58" i="52"/>
  <c r="K58" i="52"/>
  <c r="L59" i="52"/>
  <c r="C43" i="51"/>
  <c r="O41" i="51"/>
  <c r="D42" i="51"/>
  <c r="I36" i="51"/>
  <c r="J36" i="51"/>
  <c r="L36" i="51"/>
  <c r="K36" i="51"/>
  <c r="H36" i="51"/>
  <c r="G36" i="51"/>
  <c r="F36" i="51"/>
  <c r="O57" i="51"/>
  <c r="D56" i="51"/>
  <c r="E36" i="51"/>
  <c r="I40" i="51"/>
  <c r="L40" i="51"/>
  <c r="F40" i="51"/>
  <c r="M40" i="51"/>
  <c r="K40" i="51"/>
  <c r="H40" i="51"/>
  <c r="E40" i="51"/>
  <c r="G40" i="51"/>
  <c r="J40" i="51"/>
  <c r="O35" i="51"/>
  <c r="D34" i="51"/>
  <c r="J58" i="51"/>
  <c r="F58" i="51"/>
  <c r="I58" i="51"/>
  <c r="M58" i="51"/>
  <c r="H58" i="51"/>
  <c r="L58" i="51"/>
  <c r="G58" i="51"/>
  <c r="C57" i="51"/>
  <c r="K58" i="51"/>
  <c r="E58" i="51"/>
  <c r="O62" i="51"/>
  <c r="I62" i="51" s="1"/>
  <c r="D63" i="51"/>
  <c r="C63" i="51"/>
  <c r="L62" i="51"/>
  <c r="D39" i="50"/>
  <c r="O39" i="50" s="1"/>
  <c r="C60" i="50"/>
  <c r="C61" i="50" s="1"/>
  <c r="C62" i="50" s="1"/>
  <c r="C63" i="50" s="1"/>
  <c r="C64" i="50" s="1"/>
  <c r="C65" i="50" s="1"/>
  <c r="C66" i="50" s="1"/>
  <c r="C67" i="50" s="1"/>
  <c r="C39" i="50"/>
  <c r="C38" i="50" s="1"/>
  <c r="C37" i="50" s="1"/>
  <c r="C36" i="50" s="1"/>
  <c r="C35" i="50" s="1"/>
  <c r="C34" i="50" s="1"/>
  <c r="C33" i="50" s="1"/>
  <c r="C32" i="50" s="1"/>
  <c r="D60" i="50"/>
  <c r="D61" i="50" s="1"/>
  <c r="D40" i="50"/>
  <c r="H10" i="50"/>
  <c r="I52" i="50"/>
  <c r="I31" i="50"/>
  <c r="M27" i="50"/>
  <c r="L26" i="50"/>
  <c r="N25" i="50"/>
  <c r="N24" i="50"/>
  <c r="N23" i="50"/>
  <c r="N22" i="50"/>
  <c r="N21" i="50"/>
  <c r="N20" i="50"/>
  <c r="N19" i="50"/>
  <c r="N18" i="50"/>
  <c r="N17" i="50"/>
  <c r="N16" i="50"/>
  <c r="N13" i="50"/>
  <c r="N12" i="50"/>
  <c r="N11" i="50"/>
  <c r="N10" i="50"/>
  <c r="N27" i="50" s="1"/>
  <c r="H9" i="50"/>
  <c r="N9" i="50"/>
  <c r="H8" i="50"/>
  <c r="M63" i="54" l="1"/>
  <c r="H63" i="54"/>
  <c r="K63" i="54"/>
  <c r="E63" i="54"/>
  <c r="C64" i="54"/>
  <c r="I35" i="54"/>
  <c r="H35" i="54"/>
  <c r="J35" i="54"/>
  <c r="G35" i="54"/>
  <c r="L35" i="54"/>
  <c r="F35" i="54"/>
  <c r="K35" i="54"/>
  <c r="M35" i="54"/>
  <c r="E35" i="54"/>
  <c r="O42" i="54"/>
  <c r="D43" i="54"/>
  <c r="K62" i="54"/>
  <c r="H62" i="54"/>
  <c r="F62" i="54"/>
  <c r="K41" i="54"/>
  <c r="L41" i="54"/>
  <c r="E41" i="54"/>
  <c r="G41" i="54"/>
  <c r="F41" i="54"/>
  <c r="M41" i="54"/>
  <c r="J41" i="54"/>
  <c r="H41" i="54"/>
  <c r="I41" i="54"/>
  <c r="E62" i="54"/>
  <c r="M62" i="54"/>
  <c r="J62" i="54"/>
  <c r="G62" i="54"/>
  <c r="O63" i="54"/>
  <c r="J63" i="54" s="1"/>
  <c r="D64" i="54"/>
  <c r="J57" i="54"/>
  <c r="F57" i="54"/>
  <c r="K57" i="54"/>
  <c r="E57" i="54"/>
  <c r="I57" i="54"/>
  <c r="M57" i="54"/>
  <c r="H57" i="54"/>
  <c r="G57" i="54"/>
  <c r="L57" i="54"/>
  <c r="C56" i="54"/>
  <c r="D33" i="54"/>
  <c r="O34" i="54"/>
  <c r="O56" i="54"/>
  <c r="D55" i="54"/>
  <c r="C44" i="54"/>
  <c r="M41" i="53"/>
  <c r="I41" i="53"/>
  <c r="H41" i="53"/>
  <c r="K41" i="53"/>
  <c r="L41" i="53"/>
  <c r="J41" i="53"/>
  <c r="G41" i="53"/>
  <c r="F41" i="53"/>
  <c r="E41" i="53"/>
  <c r="J57" i="53"/>
  <c r="F57" i="53"/>
  <c r="K57" i="53"/>
  <c r="E57" i="53"/>
  <c r="I57" i="53"/>
  <c r="M57" i="53"/>
  <c r="H57" i="53"/>
  <c r="L57" i="53"/>
  <c r="C56" i="53"/>
  <c r="G57" i="53"/>
  <c r="D33" i="53"/>
  <c r="O34" i="53"/>
  <c r="L62" i="53"/>
  <c r="C64" i="53"/>
  <c r="O42" i="53"/>
  <c r="D43" i="53"/>
  <c r="C44" i="53"/>
  <c r="I35" i="53"/>
  <c r="H35" i="53"/>
  <c r="L35" i="53"/>
  <c r="J35" i="53"/>
  <c r="K35" i="53"/>
  <c r="F35" i="53"/>
  <c r="G35" i="53"/>
  <c r="E35" i="53"/>
  <c r="M35" i="53"/>
  <c r="O56" i="53"/>
  <c r="D55" i="53"/>
  <c r="K62" i="53"/>
  <c r="M62" i="53"/>
  <c r="O63" i="53"/>
  <c r="M63" i="53" s="1"/>
  <c r="D64" i="53"/>
  <c r="L57" i="52"/>
  <c r="H57" i="52"/>
  <c r="M57" i="52"/>
  <c r="G57" i="52"/>
  <c r="K57" i="52"/>
  <c r="F57" i="52"/>
  <c r="J57" i="52"/>
  <c r="E57" i="52"/>
  <c r="C56" i="52"/>
  <c r="I57" i="52"/>
  <c r="M36" i="52"/>
  <c r="I36" i="52"/>
  <c r="E36" i="52"/>
  <c r="K36" i="52"/>
  <c r="F36" i="52"/>
  <c r="J36" i="52"/>
  <c r="L36" i="52"/>
  <c r="C35" i="52"/>
  <c r="H36" i="52"/>
  <c r="G36" i="52"/>
  <c r="I42" i="52"/>
  <c r="G42" i="52"/>
  <c r="C43" i="52"/>
  <c r="F42" i="52"/>
  <c r="M60" i="52"/>
  <c r="M59" i="52"/>
  <c r="M61" i="52"/>
  <c r="M58" i="52"/>
  <c r="O64" i="52"/>
  <c r="D65" i="52"/>
  <c r="O42" i="52"/>
  <c r="E42" i="52" s="1"/>
  <c r="D43" i="52"/>
  <c r="E39" i="52"/>
  <c r="E38" i="52"/>
  <c r="E40" i="52"/>
  <c r="E37" i="52"/>
  <c r="L63" i="52"/>
  <c r="H63" i="52"/>
  <c r="K63" i="52"/>
  <c r="F63" i="52"/>
  <c r="C64" i="52"/>
  <c r="J63" i="52"/>
  <c r="E63" i="52"/>
  <c r="I63" i="52"/>
  <c r="G63" i="52"/>
  <c r="M63" i="52"/>
  <c r="M62" i="52"/>
  <c r="O34" i="52"/>
  <c r="D33" i="52"/>
  <c r="M63" i="51"/>
  <c r="H63" i="51"/>
  <c r="K63" i="51"/>
  <c r="E63" i="51"/>
  <c r="C64" i="51"/>
  <c r="I35" i="51"/>
  <c r="H35" i="51"/>
  <c r="J35" i="51"/>
  <c r="G35" i="51"/>
  <c r="L35" i="51"/>
  <c r="F35" i="51"/>
  <c r="K35" i="51"/>
  <c r="M35" i="51"/>
  <c r="E35" i="51"/>
  <c r="O42" i="51"/>
  <c r="D43" i="51"/>
  <c r="K62" i="51"/>
  <c r="H62" i="51"/>
  <c r="F62" i="51"/>
  <c r="K41" i="51"/>
  <c r="L41" i="51"/>
  <c r="E41" i="51"/>
  <c r="G41" i="51"/>
  <c r="F41" i="51"/>
  <c r="M41" i="51"/>
  <c r="J41" i="51"/>
  <c r="H41" i="51"/>
  <c r="I41" i="51"/>
  <c r="E62" i="51"/>
  <c r="M62" i="51"/>
  <c r="J62" i="51"/>
  <c r="G62" i="51"/>
  <c r="O63" i="51"/>
  <c r="J63" i="51" s="1"/>
  <c r="D64" i="51"/>
  <c r="J57" i="51"/>
  <c r="F57" i="51"/>
  <c r="K57" i="51"/>
  <c r="E57" i="51"/>
  <c r="I57" i="51"/>
  <c r="M57" i="51"/>
  <c r="H57" i="51"/>
  <c r="G57" i="51"/>
  <c r="L57" i="51"/>
  <c r="C56" i="51"/>
  <c r="D33" i="51"/>
  <c r="O34" i="51"/>
  <c r="O56" i="51"/>
  <c r="D55" i="51"/>
  <c r="C44" i="51"/>
  <c r="O60" i="50"/>
  <c r="C59" i="50"/>
  <c r="C58" i="50" s="1"/>
  <c r="C57" i="50" s="1"/>
  <c r="C56" i="50" s="1"/>
  <c r="C55" i="50" s="1"/>
  <c r="C54" i="50" s="1"/>
  <c r="C40" i="50"/>
  <c r="C41" i="50" s="1"/>
  <c r="D38" i="50"/>
  <c r="D37" i="50" s="1"/>
  <c r="D36" i="50" s="1"/>
  <c r="O36" i="50" s="1"/>
  <c r="O61" i="50"/>
  <c r="D59" i="50"/>
  <c r="O59" i="50" s="1"/>
  <c r="J31" i="50"/>
  <c r="O40" i="50"/>
  <c r="E40" i="50" s="1"/>
  <c r="H31" i="50"/>
  <c r="D41" i="50"/>
  <c r="D42" i="50" s="1"/>
  <c r="H52" i="50"/>
  <c r="J52" i="50"/>
  <c r="D62" i="50"/>
  <c r="F42" i="54" l="1"/>
  <c r="I42" i="54"/>
  <c r="K42" i="54"/>
  <c r="J42" i="54"/>
  <c r="H42" i="54"/>
  <c r="G42" i="54"/>
  <c r="E42" i="54"/>
  <c r="L42" i="54"/>
  <c r="M42" i="54"/>
  <c r="O64" i="54"/>
  <c r="G64" i="54" s="1"/>
  <c r="D65" i="54"/>
  <c r="J34" i="54"/>
  <c r="I34" i="54"/>
  <c r="F34" i="54"/>
  <c r="G34" i="54"/>
  <c r="L34" i="54"/>
  <c r="K34" i="54"/>
  <c r="H34" i="54"/>
  <c r="E34" i="54"/>
  <c r="M34" i="54"/>
  <c r="C45" i="54"/>
  <c r="O33" i="54"/>
  <c r="D32" i="54"/>
  <c r="O32" i="54" s="1"/>
  <c r="I63" i="54"/>
  <c r="G63" i="54"/>
  <c r="F63" i="54"/>
  <c r="O55" i="54"/>
  <c r="D54" i="54"/>
  <c r="J56" i="54"/>
  <c r="F56" i="54"/>
  <c r="L56" i="54"/>
  <c r="G56" i="54"/>
  <c r="C55" i="54"/>
  <c r="K56" i="54"/>
  <c r="E56" i="54"/>
  <c r="I56" i="54"/>
  <c r="M56" i="54"/>
  <c r="H56" i="54"/>
  <c r="O43" i="54"/>
  <c r="D44" i="54"/>
  <c r="J64" i="54"/>
  <c r="L64" i="54"/>
  <c r="K64" i="54"/>
  <c r="C65" i="54"/>
  <c r="M64" i="54"/>
  <c r="L63" i="54"/>
  <c r="I63" i="53"/>
  <c r="G63" i="53"/>
  <c r="F63" i="53"/>
  <c r="O33" i="53"/>
  <c r="D32" i="53"/>
  <c r="O32" i="53" s="1"/>
  <c r="O64" i="53"/>
  <c r="F64" i="53" s="1"/>
  <c r="D65" i="53"/>
  <c r="O55" i="53"/>
  <c r="D54" i="53"/>
  <c r="C45" i="53"/>
  <c r="L64" i="53"/>
  <c r="C65" i="53"/>
  <c r="L63" i="53"/>
  <c r="J63" i="53"/>
  <c r="O43" i="53"/>
  <c r="D44" i="53"/>
  <c r="E63" i="53"/>
  <c r="H63" i="53"/>
  <c r="J56" i="53"/>
  <c r="F56" i="53"/>
  <c r="L56" i="53"/>
  <c r="G56" i="53"/>
  <c r="C55" i="53"/>
  <c r="K56" i="53"/>
  <c r="E56" i="53"/>
  <c r="I56" i="53"/>
  <c r="H56" i="53"/>
  <c r="M56" i="53"/>
  <c r="G42" i="53"/>
  <c r="E42" i="53"/>
  <c r="L42" i="53"/>
  <c r="H42" i="53"/>
  <c r="F42" i="53"/>
  <c r="M42" i="53"/>
  <c r="K42" i="53"/>
  <c r="J42" i="53"/>
  <c r="I42" i="53"/>
  <c r="K63" i="53"/>
  <c r="J34" i="53"/>
  <c r="I34" i="53"/>
  <c r="L34" i="53"/>
  <c r="G34" i="53"/>
  <c r="F34" i="53"/>
  <c r="K34" i="53"/>
  <c r="H34" i="53"/>
  <c r="M34" i="53"/>
  <c r="E34" i="53"/>
  <c r="O43" i="52"/>
  <c r="I43" i="52" s="1"/>
  <c r="D44" i="52"/>
  <c r="M35" i="52"/>
  <c r="I35" i="52"/>
  <c r="E35" i="52"/>
  <c r="L35" i="52"/>
  <c r="G35" i="52"/>
  <c r="C34" i="52"/>
  <c r="K35" i="52"/>
  <c r="F35" i="52"/>
  <c r="J35" i="52"/>
  <c r="H35" i="52"/>
  <c r="J42" i="52"/>
  <c r="L42" i="52"/>
  <c r="M42" i="52"/>
  <c r="L56" i="52"/>
  <c r="H56" i="52"/>
  <c r="J56" i="52"/>
  <c r="E56" i="52"/>
  <c r="C55" i="52"/>
  <c r="I56" i="52"/>
  <c r="M56" i="52"/>
  <c r="G56" i="52"/>
  <c r="K56" i="52"/>
  <c r="F56" i="52"/>
  <c r="O65" i="52"/>
  <c r="D66" i="52"/>
  <c r="K42" i="52"/>
  <c r="H42" i="52"/>
  <c r="O33" i="52"/>
  <c r="D32" i="52"/>
  <c r="O32" i="52" s="1"/>
  <c r="L64" i="52"/>
  <c r="H64" i="52"/>
  <c r="C65" i="52"/>
  <c r="J64" i="52"/>
  <c r="E64" i="52"/>
  <c r="I64" i="52"/>
  <c r="M64" i="52"/>
  <c r="G64" i="52"/>
  <c r="K64" i="52"/>
  <c r="F64" i="52"/>
  <c r="M43" i="52"/>
  <c r="L43" i="52"/>
  <c r="G43" i="52"/>
  <c r="J43" i="52"/>
  <c r="H43" i="52"/>
  <c r="C44" i="52"/>
  <c r="F42" i="51"/>
  <c r="I42" i="51"/>
  <c r="K42" i="51"/>
  <c r="J42" i="51"/>
  <c r="H42" i="51"/>
  <c r="G42" i="51"/>
  <c r="E42" i="51"/>
  <c r="L42" i="51"/>
  <c r="M42" i="51"/>
  <c r="J34" i="51"/>
  <c r="I34" i="51"/>
  <c r="F34" i="51"/>
  <c r="G34" i="51"/>
  <c r="L34" i="51"/>
  <c r="K34" i="51"/>
  <c r="H34" i="51"/>
  <c r="E34" i="51"/>
  <c r="M34" i="51"/>
  <c r="O64" i="51"/>
  <c r="D65" i="51"/>
  <c r="C45" i="51"/>
  <c r="O33" i="51"/>
  <c r="D32" i="51"/>
  <c r="O32" i="51" s="1"/>
  <c r="I63" i="51"/>
  <c r="G63" i="51"/>
  <c r="F63" i="51"/>
  <c r="O55" i="51"/>
  <c r="D54" i="51"/>
  <c r="J56" i="51"/>
  <c r="F56" i="51"/>
  <c r="L56" i="51"/>
  <c r="G56" i="51"/>
  <c r="C55" i="51"/>
  <c r="K56" i="51"/>
  <c r="E56" i="51"/>
  <c r="I56" i="51"/>
  <c r="M56" i="51"/>
  <c r="H56" i="51"/>
  <c r="O43" i="51"/>
  <c r="D44" i="51"/>
  <c r="J64" i="51"/>
  <c r="F64" i="51"/>
  <c r="L64" i="51"/>
  <c r="G64" i="51"/>
  <c r="K64" i="51"/>
  <c r="E64" i="51"/>
  <c r="C65" i="51"/>
  <c r="I64" i="51"/>
  <c r="M64" i="51"/>
  <c r="H64" i="51"/>
  <c r="L63" i="51"/>
  <c r="C42" i="50"/>
  <c r="C43" i="50" s="1"/>
  <c r="C44" i="50" s="1"/>
  <c r="C45" i="50" s="1"/>
  <c r="C46" i="50" s="1"/>
  <c r="C53" i="50"/>
  <c r="D58" i="50"/>
  <c r="D57" i="50" s="1"/>
  <c r="O38" i="50"/>
  <c r="I59" i="50"/>
  <c r="G59" i="50"/>
  <c r="J59" i="50"/>
  <c r="H59" i="50"/>
  <c r="J60" i="50"/>
  <c r="H60" i="50"/>
  <c r="I60" i="50"/>
  <c r="J36" i="50"/>
  <c r="I36" i="50"/>
  <c r="H36" i="50"/>
  <c r="I39" i="50"/>
  <c r="H39" i="50"/>
  <c r="J39" i="50"/>
  <c r="H61" i="50"/>
  <c r="I61" i="50"/>
  <c r="J61" i="50"/>
  <c r="G61" i="50"/>
  <c r="J40" i="50"/>
  <c r="H40" i="50"/>
  <c r="I40" i="50"/>
  <c r="O62" i="50"/>
  <c r="D63" i="50"/>
  <c r="D35" i="50"/>
  <c r="O35" i="50" s="1"/>
  <c r="O42" i="50"/>
  <c r="D43" i="50"/>
  <c r="G31" i="50"/>
  <c r="G39" i="50" s="1"/>
  <c r="K52" i="50"/>
  <c r="K61" i="50" s="1"/>
  <c r="G52" i="50"/>
  <c r="G60" i="50" s="1"/>
  <c r="O37" i="50"/>
  <c r="O41" i="50"/>
  <c r="I41" i="50" s="1"/>
  <c r="K31" i="50"/>
  <c r="K36" i="50" s="1"/>
  <c r="K65" i="54" l="1"/>
  <c r="E65" i="54"/>
  <c r="C66" i="54"/>
  <c r="M65" i="54"/>
  <c r="H65" i="54"/>
  <c r="J43" i="54"/>
  <c r="H43" i="54"/>
  <c r="E43" i="54"/>
  <c r="F43" i="54"/>
  <c r="K43" i="54"/>
  <c r="I43" i="54"/>
  <c r="G43" i="54"/>
  <c r="L43" i="54"/>
  <c r="M43" i="54"/>
  <c r="J32" i="54"/>
  <c r="I32" i="54"/>
  <c r="H32" i="54"/>
  <c r="F32" i="54"/>
  <c r="G32" i="54"/>
  <c r="L32" i="54"/>
  <c r="K32" i="54"/>
  <c r="E32" i="54"/>
  <c r="M32" i="54"/>
  <c r="H64" i="54"/>
  <c r="E64" i="54"/>
  <c r="F64" i="54"/>
  <c r="I33" i="54"/>
  <c r="H33" i="54"/>
  <c r="L33" i="54"/>
  <c r="J33" i="54"/>
  <c r="K33" i="54"/>
  <c r="F33" i="54"/>
  <c r="G33" i="54"/>
  <c r="E33" i="54"/>
  <c r="M33" i="54"/>
  <c r="O65" i="54"/>
  <c r="J65" i="54" s="1"/>
  <c r="D66" i="54"/>
  <c r="J55" i="54"/>
  <c r="F55" i="54"/>
  <c r="M55" i="54"/>
  <c r="H55" i="54"/>
  <c r="L55" i="54"/>
  <c r="G55" i="54"/>
  <c r="C54" i="54"/>
  <c r="K55" i="54"/>
  <c r="I55" i="54"/>
  <c r="E55" i="54"/>
  <c r="I64" i="54"/>
  <c r="O44" i="54"/>
  <c r="D45" i="54"/>
  <c r="O54" i="54"/>
  <c r="D53" i="54"/>
  <c r="O53" i="54" s="1"/>
  <c r="C46" i="54"/>
  <c r="J55" i="53"/>
  <c r="F55" i="53"/>
  <c r="M55" i="53"/>
  <c r="H55" i="53"/>
  <c r="L55" i="53"/>
  <c r="G55" i="53"/>
  <c r="C54" i="53"/>
  <c r="E55" i="53"/>
  <c r="K55" i="53"/>
  <c r="I55" i="53"/>
  <c r="G43" i="53"/>
  <c r="F43" i="53"/>
  <c r="J43" i="53"/>
  <c r="M43" i="53"/>
  <c r="E43" i="53"/>
  <c r="L43" i="53"/>
  <c r="K43" i="53"/>
  <c r="I43" i="53"/>
  <c r="H43" i="53"/>
  <c r="M64" i="53"/>
  <c r="K64" i="53"/>
  <c r="J64" i="53"/>
  <c r="I33" i="53"/>
  <c r="H33" i="53"/>
  <c r="K33" i="53"/>
  <c r="L33" i="53"/>
  <c r="J33" i="53"/>
  <c r="F33" i="53"/>
  <c r="G33" i="53"/>
  <c r="E33" i="53"/>
  <c r="M33" i="53"/>
  <c r="I64" i="53"/>
  <c r="G64" i="53"/>
  <c r="O65" i="53"/>
  <c r="F65" i="53" s="1"/>
  <c r="D66" i="53"/>
  <c r="K65" i="53"/>
  <c r="C66" i="53"/>
  <c r="M65" i="53"/>
  <c r="L65" i="53"/>
  <c r="C46" i="53"/>
  <c r="O44" i="53"/>
  <c r="D45" i="53"/>
  <c r="H64" i="53"/>
  <c r="E64" i="53"/>
  <c r="O54" i="53"/>
  <c r="D53" i="53"/>
  <c r="O53" i="53" s="1"/>
  <c r="I32" i="53"/>
  <c r="J32" i="53"/>
  <c r="H32" i="53"/>
  <c r="L32" i="53"/>
  <c r="G32" i="53"/>
  <c r="F32" i="53"/>
  <c r="K32" i="53"/>
  <c r="M32" i="53"/>
  <c r="E32" i="53"/>
  <c r="L65" i="52"/>
  <c r="H65" i="52"/>
  <c r="I65" i="52"/>
  <c r="M65" i="52"/>
  <c r="G65" i="52"/>
  <c r="K65" i="52"/>
  <c r="F65" i="52"/>
  <c r="E65" i="52"/>
  <c r="C66" i="52"/>
  <c r="J65" i="52"/>
  <c r="O44" i="52"/>
  <c r="D45" i="52"/>
  <c r="F43" i="52"/>
  <c r="E43" i="52"/>
  <c r="L55" i="52"/>
  <c r="H55" i="52"/>
  <c r="M55" i="52"/>
  <c r="G55" i="52"/>
  <c r="K55" i="52"/>
  <c r="F55" i="52"/>
  <c r="J55" i="52"/>
  <c r="E55" i="52"/>
  <c r="C54" i="52"/>
  <c r="I55" i="52"/>
  <c r="M34" i="52"/>
  <c r="I34" i="52"/>
  <c r="E34" i="52"/>
  <c r="H34" i="52"/>
  <c r="L34" i="52"/>
  <c r="G34" i="52"/>
  <c r="C33" i="52"/>
  <c r="K34" i="52"/>
  <c r="J34" i="52"/>
  <c r="F34" i="52"/>
  <c r="M44" i="52"/>
  <c r="I44" i="52"/>
  <c r="E44" i="52"/>
  <c r="K44" i="52"/>
  <c r="F44" i="52"/>
  <c r="C45" i="52"/>
  <c r="J44" i="52"/>
  <c r="L44" i="52"/>
  <c r="H44" i="52"/>
  <c r="G44" i="52"/>
  <c r="K43" i="52"/>
  <c r="O66" i="52"/>
  <c r="D67" i="52"/>
  <c r="O67" i="52" s="1"/>
  <c r="J55" i="51"/>
  <c r="F55" i="51"/>
  <c r="M55" i="51"/>
  <c r="H55" i="51"/>
  <c r="L55" i="51"/>
  <c r="G55" i="51"/>
  <c r="C54" i="51"/>
  <c r="K55" i="51"/>
  <c r="I55" i="51"/>
  <c r="E55" i="51"/>
  <c r="O44" i="51"/>
  <c r="D45" i="51"/>
  <c r="O54" i="51"/>
  <c r="D53" i="51"/>
  <c r="O53" i="51" s="1"/>
  <c r="C46" i="51"/>
  <c r="F65" i="51"/>
  <c r="E65" i="51"/>
  <c r="C66" i="51"/>
  <c r="I65" i="51"/>
  <c r="H65" i="51"/>
  <c r="G65" i="51"/>
  <c r="J43" i="51"/>
  <c r="H43" i="51"/>
  <c r="E43" i="51"/>
  <c r="F43" i="51"/>
  <c r="K43" i="51"/>
  <c r="I43" i="51"/>
  <c r="M43" i="51"/>
  <c r="G43" i="51"/>
  <c r="L43" i="51"/>
  <c r="J32" i="51"/>
  <c r="I32" i="51"/>
  <c r="H32" i="51"/>
  <c r="F32" i="51"/>
  <c r="G32" i="51"/>
  <c r="L32" i="51"/>
  <c r="K32" i="51"/>
  <c r="E32" i="51"/>
  <c r="M32" i="51"/>
  <c r="O65" i="51"/>
  <c r="J65" i="51" s="1"/>
  <c r="D66" i="51"/>
  <c r="I33" i="51"/>
  <c r="H33" i="51"/>
  <c r="L33" i="51"/>
  <c r="J33" i="51"/>
  <c r="K33" i="51"/>
  <c r="F33" i="51"/>
  <c r="G33" i="51"/>
  <c r="E33" i="51"/>
  <c r="M33" i="51"/>
  <c r="K40" i="50"/>
  <c r="K39" i="50"/>
  <c r="G36" i="50"/>
  <c r="K60" i="50"/>
  <c r="G38" i="50"/>
  <c r="G40" i="50"/>
  <c r="K59" i="50"/>
  <c r="K38" i="50"/>
  <c r="O58" i="50"/>
  <c r="J38" i="50"/>
  <c r="H38" i="50"/>
  <c r="F38" i="50"/>
  <c r="I38" i="50"/>
  <c r="I35" i="50"/>
  <c r="H35" i="50"/>
  <c r="J35" i="50"/>
  <c r="K35" i="50"/>
  <c r="G35" i="50"/>
  <c r="L58" i="50"/>
  <c r="K58" i="50"/>
  <c r="G58" i="50"/>
  <c r="J58" i="50"/>
  <c r="I58" i="50"/>
  <c r="H58" i="50"/>
  <c r="K41" i="50"/>
  <c r="J41" i="50"/>
  <c r="G41" i="50"/>
  <c r="H41" i="50"/>
  <c r="K37" i="50"/>
  <c r="J37" i="50"/>
  <c r="H37" i="50"/>
  <c r="I37" i="50"/>
  <c r="G37" i="50"/>
  <c r="F62" i="50"/>
  <c r="L62" i="50"/>
  <c r="I62" i="50"/>
  <c r="J62" i="50"/>
  <c r="G62" i="50"/>
  <c r="K62" i="50"/>
  <c r="H62" i="50"/>
  <c r="H42" i="50"/>
  <c r="J42" i="50"/>
  <c r="K42" i="50"/>
  <c r="G42" i="50"/>
  <c r="I42" i="50"/>
  <c r="O43" i="50"/>
  <c r="D44" i="50"/>
  <c r="D64" i="50"/>
  <c r="O63" i="50"/>
  <c r="D56" i="50"/>
  <c r="O57" i="50"/>
  <c r="D34" i="50"/>
  <c r="O34" i="50" s="1"/>
  <c r="L31" i="50"/>
  <c r="L52" i="50"/>
  <c r="F52" i="50"/>
  <c r="F31" i="50"/>
  <c r="D46" i="54" l="1"/>
  <c r="O46" i="54" s="1"/>
  <c r="K46" i="54" s="1"/>
  <c r="O45" i="54"/>
  <c r="G46" i="54"/>
  <c r="L46" i="54"/>
  <c r="F46" i="54"/>
  <c r="E46" i="54"/>
  <c r="H46" i="54"/>
  <c r="M46" i="54"/>
  <c r="M44" i="54"/>
  <c r="E44" i="54"/>
  <c r="K44" i="54"/>
  <c r="H44" i="54"/>
  <c r="L44" i="54"/>
  <c r="G44" i="54"/>
  <c r="J44" i="54"/>
  <c r="I44" i="54"/>
  <c r="F44" i="54"/>
  <c r="O66" i="54"/>
  <c r="D67" i="54"/>
  <c r="O67" i="54" s="1"/>
  <c r="G65" i="54"/>
  <c r="I65" i="54"/>
  <c r="F65" i="54"/>
  <c r="J54" i="54"/>
  <c r="F54" i="54"/>
  <c r="I54" i="54"/>
  <c r="M54" i="54"/>
  <c r="H54" i="54"/>
  <c r="L54" i="54"/>
  <c r="C53" i="54"/>
  <c r="K54" i="54"/>
  <c r="G54" i="54"/>
  <c r="E54" i="54"/>
  <c r="L65" i="54"/>
  <c r="J66" i="54"/>
  <c r="F66" i="54"/>
  <c r="C67" i="54"/>
  <c r="I66" i="54"/>
  <c r="M66" i="54"/>
  <c r="H66" i="54"/>
  <c r="L66" i="54"/>
  <c r="G66" i="54"/>
  <c r="K66" i="54"/>
  <c r="E66" i="54"/>
  <c r="I44" i="53"/>
  <c r="L44" i="53"/>
  <c r="M44" i="53"/>
  <c r="J44" i="53"/>
  <c r="K44" i="53"/>
  <c r="H44" i="53"/>
  <c r="F44" i="53"/>
  <c r="G44" i="53"/>
  <c r="E44" i="53"/>
  <c r="J66" i="53"/>
  <c r="C67" i="53"/>
  <c r="I66" i="53"/>
  <c r="M66" i="53"/>
  <c r="L66" i="53"/>
  <c r="G66" i="53"/>
  <c r="K66" i="53"/>
  <c r="J65" i="53"/>
  <c r="H65" i="53"/>
  <c r="E65" i="53"/>
  <c r="O66" i="53"/>
  <c r="F66" i="53" s="1"/>
  <c r="D67" i="53"/>
  <c r="O67" i="53" s="1"/>
  <c r="J54" i="53"/>
  <c r="F54" i="53"/>
  <c r="I54" i="53"/>
  <c r="M54" i="53"/>
  <c r="H54" i="53"/>
  <c r="G54" i="53"/>
  <c r="E54" i="53"/>
  <c r="L54" i="53"/>
  <c r="C53" i="53"/>
  <c r="K54" i="53"/>
  <c r="G46" i="53"/>
  <c r="F46" i="53"/>
  <c r="E46" i="53"/>
  <c r="I46" i="53"/>
  <c r="O45" i="53"/>
  <c r="D46" i="53"/>
  <c r="O46" i="53" s="1"/>
  <c r="L46" i="53" s="1"/>
  <c r="G65" i="53"/>
  <c r="I65" i="53"/>
  <c r="M45" i="52"/>
  <c r="I45" i="52"/>
  <c r="C46" i="52"/>
  <c r="J45" i="52"/>
  <c r="H45" i="52"/>
  <c r="G45" i="52"/>
  <c r="F45" i="52"/>
  <c r="L45" i="52"/>
  <c r="O45" i="52"/>
  <c r="E45" i="52" s="1"/>
  <c r="D46" i="52"/>
  <c r="O46" i="52" s="1"/>
  <c r="M33" i="52"/>
  <c r="I33" i="52"/>
  <c r="E33" i="52"/>
  <c r="J33" i="52"/>
  <c r="H33" i="52"/>
  <c r="F33" i="52"/>
  <c r="L33" i="52"/>
  <c r="C32" i="52"/>
  <c r="K33" i="52"/>
  <c r="G33" i="52"/>
  <c r="L54" i="52"/>
  <c r="H54" i="52"/>
  <c r="J54" i="52"/>
  <c r="E54" i="52"/>
  <c r="C53" i="52"/>
  <c r="I54" i="52"/>
  <c r="M54" i="52"/>
  <c r="G54" i="52"/>
  <c r="K54" i="52"/>
  <c r="F54" i="52"/>
  <c r="L66" i="52"/>
  <c r="H66" i="52"/>
  <c r="M66" i="52"/>
  <c r="G66" i="52"/>
  <c r="K66" i="52"/>
  <c r="F66" i="52"/>
  <c r="C67" i="52"/>
  <c r="J66" i="52"/>
  <c r="E66" i="52"/>
  <c r="I66" i="52"/>
  <c r="O66" i="51"/>
  <c r="D67" i="51"/>
  <c r="O67" i="51" s="1"/>
  <c r="D46" i="51"/>
  <c r="O46" i="51" s="1"/>
  <c r="O45" i="51"/>
  <c r="M65" i="51"/>
  <c r="K65" i="51"/>
  <c r="K46" i="51"/>
  <c r="G46" i="51"/>
  <c r="L46" i="51"/>
  <c r="F46" i="51"/>
  <c r="J46" i="51"/>
  <c r="E46" i="51"/>
  <c r="H46" i="51"/>
  <c r="M46" i="51"/>
  <c r="I46" i="51"/>
  <c r="G44" i="51"/>
  <c r="J44" i="51"/>
  <c r="I44" i="51"/>
  <c r="F44" i="51"/>
  <c r="M44" i="51"/>
  <c r="E44" i="51"/>
  <c r="K44" i="51"/>
  <c r="H44" i="51"/>
  <c r="L44" i="51"/>
  <c r="J54" i="51"/>
  <c r="F54" i="51"/>
  <c r="I54" i="51"/>
  <c r="M54" i="51"/>
  <c r="H54" i="51"/>
  <c r="L54" i="51"/>
  <c r="C53" i="51"/>
  <c r="K54" i="51"/>
  <c r="G54" i="51"/>
  <c r="E54" i="51"/>
  <c r="L65" i="51"/>
  <c r="J66" i="51"/>
  <c r="F66" i="51"/>
  <c r="C67" i="51"/>
  <c r="I66" i="51"/>
  <c r="M66" i="51"/>
  <c r="H66" i="51"/>
  <c r="L66" i="51"/>
  <c r="G66" i="51"/>
  <c r="K66" i="51"/>
  <c r="E66" i="51"/>
  <c r="L36" i="50"/>
  <c r="L39" i="50"/>
  <c r="L40" i="50"/>
  <c r="L42" i="50"/>
  <c r="F39" i="50"/>
  <c r="F40" i="50"/>
  <c r="F36" i="50"/>
  <c r="F42" i="50"/>
  <c r="F41" i="50"/>
  <c r="L35" i="50"/>
  <c r="F61" i="50"/>
  <c r="F59" i="50"/>
  <c r="F60" i="50"/>
  <c r="L37" i="50"/>
  <c r="F35" i="50"/>
  <c r="L38" i="50"/>
  <c r="L61" i="50"/>
  <c r="L59" i="50"/>
  <c r="L60" i="50"/>
  <c r="F37" i="50"/>
  <c r="L41" i="50"/>
  <c r="F58" i="50"/>
  <c r="K57" i="50"/>
  <c r="H57" i="50"/>
  <c r="J57" i="50"/>
  <c r="I57" i="50"/>
  <c r="F57" i="50"/>
  <c r="L57" i="50"/>
  <c r="G57" i="50"/>
  <c r="I43" i="50"/>
  <c r="F43" i="50"/>
  <c r="K43" i="50"/>
  <c r="G43" i="50"/>
  <c r="L43" i="50"/>
  <c r="H43" i="50"/>
  <c r="J43" i="50"/>
  <c r="L63" i="50"/>
  <c r="I63" i="50"/>
  <c r="G63" i="50"/>
  <c r="J63" i="50"/>
  <c r="F63" i="50"/>
  <c r="K63" i="50"/>
  <c r="H63" i="50"/>
  <c r="E63" i="50"/>
  <c r="L34" i="50"/>
  <c r="H34" i="50"/>
  <c r="I34" i="50"/>
  <c r="K34" i="50"/>
  <c r="G34" i="50"/>
  <c r="F34" i="50"/>
  <c r="J34" i="50"/>
  <c r="O56" i="50"/>
  <c r="D55" i="50"/>
  <c r="O44" i="50"/>
  <c r="D45" i="50"/>
  <c r="E31" i="50"/>
  <c r="M52" i="50"/>
  <c r="M31" i="50"/>
  <c r="E52" i="50"/>
  <c r="O64" i="50"/>
  <c r="D65" i="50"/>
  <c r="D33" i="50"/>
  <c r="O33" i="50" s="1"/>
  <c r="J53" i="54" l="1"/>
  <c r="F53" i="54"/>
  <c r="K53" i="54"/>
  <c r="E53" i="54"/>
  <c r="I53" i="54"/>
  <c r="M53" i="54"/>
  <c r="L53" i="54"/>
  <c r="H53" i="54"/>
  <c r="G53" i="54"/>
  <c r="J67" i="54"/>
  <c r="F67" i="54"/>
  <c r="M67" i="54"/>
  <c r="H67" i="54"/>
  <c r="L67" i="54"/>
  <c r="G67" i="54"/>
  <c r="K67" i="54"/>
  <c r="E67" i="54"/>
  <c r="I67" i="54"/>
  <c r="I46" i="54"/>
  <c r="J46" i="54"/>
  <c r="M45" i="54"/>
  <c r="I45" i="54"/>
  <c r="G45" i="54"/>
  <c r="F45" i="54"/>
  <c r="H45" i="54"/>
  <c r="E45" i="54"/>
  <c r="K45" i="54"/>
  <c r="L45" i="54"/>
  <c r="J45" i="54"/>
  <c r="M45" i="53"/>
  <c r="J45" i="53"/>
  <c r="H45" i="53"/>
  <c r="I45" i="53"/>
  <c r="K45" i="53"/>
  <c r="L45" i="53"/>
  <c r="E45" i="53"/>
  <c r="G45" i="53"/>
  <c r="F45" i="53"/>
  <c r="J67" i="53"/>
  <c r="F67" i="53"/>
  <c r="M67" i="53"/>
  <c r="H67" i="53"/>
  <c r="L67" i="53"/>
  <c r="G67" i="53"/>
  <c r="K67" i="53"/>
  <c r="E67" i="53"/>
  <c r="I67" i="53"/>
  <c r="H46" i="53"/>
  <c r="J46" i="53"/>
  <c r="K46" i="53"/>
  <c r="E66" i="53"/>
  <c r="H66" i="53"/>
  <c r="M46" i="53"/>
  <c r="J53" i="53"/>
  <c r="F53" i="53"/>
  <c r="K53" i="53"/>
  <c r="E53" i="53"/>
  <c r="I53" i="53"/>
  <c r="H53" i="53"/>
  <c r="G53" i="53"/>
  <c r="M53" i="53"/>
  <c r="L53" i="53"/>
  <c r="M32" i="52"/>
  <c r="I32" i="52"/>
  <c r="E32" i="52"/>
  <c r="K32" i="52"/>
  <c r="F32" i="52"/>
  <c r="J32" i="52"/>
  <c r="G32" i="52"/>
  <c r="L32" i="52"/>
  <c r="H32" i="52"/>
  <c r="M46" i="52"/>
  <c r="I46" i="52"/>
  <c r="E46" i="52"/>
  <c r="H46" i="52"/>
  <c r="L46" i="52"/>
  <c r="G46" i="52"/>
  <c r="J46" i="52"/>
  <c r="F46" i="52"/>
  <c r="K46" i="52"/>
  <c r="L67" i="52"/>
  <c r="H67" i="52"/>
  <c r="K67" i="52"/>
  <c r="F67" i="52"/>
  <c r="J67" i="52"/>
  <c r="E67" i="52"/>
  <c r="I67" i="52"/>
  <c r="M67" i="52"/>
  <c r="G67" i="52"/>
  <c r="L53" i="52"/>
  <c r="H53" i="52"/>
  <c r="M53" i="52"/>
  <c r="G53" i="52"/>
  <c r="K53" i="52"/>
  <c r="F53" i="52"/>
  <c r="J53" i="52"/>
  <c r="I53" i="52"/>
  <c r="E53" i="52"/>
  <c r="K45" i="52"/>
  <c r="J67" i="51"/>
  <c r="F67" i="51"/>
  <c r="M67" i="51"/>
  <c r="H67" i="51"/>
  <c r="L67" i="51"/>
  <c r="G67" i="51"/>
  <c r="K67" i="51"/>
  <c r="E67" i="51"/>
  <c r="I67" i="51"/>
  <c r="G45" i="51"/>
  <c r="F45" i="51"/>
  <c r="M45" i="51"/>
  <c r="I45" i="51"/>
  <c r="H45" i="51"/>
  <c r="E45" i="51"/>
  <c r="K45" i="51"/>
  <c r="L45" i="51"/>
  <c r="J45" i="51"/>
  <c r="J53" i="51"/>
  <c r="F53" i="51"/>
  <c r="K53" i="51"/>
  <c r="E53" i="51"/>
  <c r="I53" i="51"/>
  <c r="M53" i="51"/>
  <c r="L53" i="51"/>
  <c r="H53" i="51"/>
  <c r="G53" i="51"/>
  <c r="M36" i="50"/>
  <c r="M39" i="50"/>
  <c r="M40" i="50"/>
  <c r="M38" i="50"/>
  <c r="M37" i="50"/>
  <c r="M42" i="50"/>
  <c r="M35" i="50"/>
  <c r="M41" i="50"/>
  <c r="M34" i="50"/>
  <c r="M60" i="50"/>
  <c r="M59" i="50"/>
  <c r="M61" i="50"/>
  <c r="M62" i="50"/>
  <c r="M58" i="50"/>
  <c r="M63" i="50"/>
  <c r="M43" i="50"/>
  <c r="E36" i="50"/>
  <c r="E39" i="50"/>
  <c r="E38" i="50"/>
  <c r="E41" i="50"/>
  <c r="E37" i="50"/>
  <c r="E35" i="50"/>
  <c r="E42" i="50"/>
  <c r="E43" i="50"/>
  <c r="M57" i="50"/>
  <c r="E60" i="50"/>
  <c r="E61" i="50"/>
  <c r="E59" i="50"/>
  <c r="E58" i="50"/>
  <c r="E62" i="50"/>
  <c r="E34" i="50"/>
  <c r="E57" i="50"/>
  <c r="K33" i="50"/>
  <c r="L33" i="50"/>
  <c r="G33" i="50"/>
  <c r="E33" i="50"/>
  <c r="M33" i="50"/>
  <c r="H33" i="50"/>
  <c r="I33" i="50"/>
  <c r="F33" i="50"/>
  <c r="J33" i="50"/>
  <c r="G44" i="50"/>
  <c r="J44" i="50"/>
  <c r="L44" i="50"/>
  <c r="E44" i="50"/>
  <c r="M44" i="50"/>
  <c r="H44" i="50"/>
  <c r="I44" i="50"/>
  <c r="F44" i="50"/>
  <c r="K44" i="50"/>
  <c r="J64" i="50"/>
  <c r="M64" i="50"/>
  <c r="K64" i="50"/>
  <c r="I64" i="50"/>
  <c r="G64" i="50"/>
  <c r="H64" i="50"/>
  <c r="L64" i="50"/>
  <c r="E64" i="50"/>
  <c r="F64" i="50"/>
  <c r="J56" i="50"/>
  <c r="M56" i="50"/>
  <c r="K56" i="50"/>
  <c r="E56" i="50"/>
  <c r="I56" i="50"/>
  <c r="F56" i="50"/>
  <c r="G56" i="50"/>
  <c r="L56" i="50"/>
  <c r="H56" i="50"/>
  <c r="O65" i="50"/>
  <c r="D66" i="50"/>
  <c r="D32" i="50"/>
  <c r="O32" i="50" s="1"/>
  <c r="H32" i="50" s="1"/>
  <c r="O45" i="50"/>
  <c r="D46" i="50"/>
  <c r="O55" i="50"/>
  <c r="D54" i="50"/>
  <c r="O54" i="50" s="1"/>
  <c r="H54" i="50" s="1"/>
  <c r="K45" i="50" l="1"/>
  <c r="G45" i="50"/>
  <c r="E45" i="50"/>
  <c r="M45" i="50"/>
  <c r="H45" i="50"/>
  <c r="I45" i="50"/>
  <c r="J45" i="50"/>
  <c r="L45" i="50"/>
  <c r="F45" i="50"/>
  <c r="F54" i="50"/>
  <c r="L54" i="50"/>
  <c r="M54" i="50"/>
  <c r="J54" i="50"/>
  <c r="E54" i="50"/>
  <c r="G54" i="50"/>
  <c r="K54" i="50"/>
  <c r="I54" i="50"/>
  <c r="J32" i="50"/>
  <c r="E32" i="50"/>
  <c r="K32" i="50"/>
  <c r="F32" i="50"/>
  <c r="L32" i="50"/>
  <c r="I32" i="50"/>
  <c r="M32" i="50"/>
  <c r="L55" i="50"/>
  <c r="I55" i="50"/>
  <c r="G55" i="50"/>
  <c r="J55" i="50"/>
  <c r="H55" i="50"/>
  <c r="K55" i="50"/>
  <c r="E55" i="50"/>
  <c r="F55" i="50"/>
  <c r="M55" i="50"/>
  <c r="M65" i="50"/>
  <c r="K65" i="50"/>
  <c r="H65" i="50"/>
  <c r="E65" i="50"/>
  <c r="J65" i="50"/>
  <c r="L65" i="50"/>
  <c r="G65" i="50"/>
  <c r="F65" i="50"/>
  <c r="I65" i="50"/>
  <c r="O46" i="50"/>
  <c r="D53" i="50"/>
  <c r="O53" i="50" s="1"/>
  <c r="O66" i="50"/>
  <c r="D67" i="50"/>
  <c r="F66" i="50" l="1"/>
  <c r="L66" i="50"/>
  <c r="I66" i="50"/>
  <c r="K66" i="50"/>
  <c r="H66" i="50"/>
  <c r="E66" i="50"/>
  <c r="M66" i="50"/>
  <c r="G66" i="50"/>
  <c r="J66" i="50"/>
  <c r="L53" i="50"/>
  <c r="K53" i="50"/>
  <c r="G53" i="50"/>
  <c r="J53" i="50"/>
  <c r="F53" i="50"/>
  <c r="I53" i="50"/>
  <c r="M53" i="50"/>
  <c r="E53" i="50"/>
  <c r="H53" i="50"/>
  <c r="L46" i="50"/>
  <c r="H46" i="50"/>
  <c r="I46" i="50"/>
  <c r="J46" i="50"/>
  <c r="K46" i="50"/>
  <c r="M46" i="50"/>
  <c r="E46" i="50"/>
  <c r="F46" i="50"/>
  <c r="G46" i="50"/>
  <c r="O67" i="50"/>
  <c r="L67" i="50" l="1"/>
  <c r="I67" i="50"/>
  <c r="G67" i="50"/>
  <c r="J67" i="50"/>
  <c r="E67" i="50"/>
  <c r="M67" i="50"/>
  <c r="F67" i="50"/>
  <c r="K67" i="50"/>
  <c r="H67" i="50"/>
</calcChain>
</file>

<file path=xl/sharedStrings.xml><?xml version="1.0" encoding="utf-8"?>
<sst xmlns="http://schemas.openxmlformats.org/spreadsheetml/2006/main" count="480" uniqueCount="73">
  <si>
    <t>crop share</t>
  </si>
  <si>
    <t>Rice Yield (lbs/acre)</t>
  </si>
  <si>
    <t>Rice Share Rent =</t>
  </si>
  <si>
    <t>Rice Cash Rent =</t>
  </si>
  <si>
    <t>$/cwt.</t>
  </si>
  <si>
    <t>lbs./acre</t>
  </si>
  <si>
    <t>per barrel</t>
  </si>
  <si>
    <t>barrels/acre</t>
  </si>
  <si>
    <t>(dry yield basis)</t>
  </si>
  <si>
    <t>Custom</t>
  </si>
  <si>
    <t>Fertilizer</t>
  </si>
  <si>
    <t>Herbicides</t>
  </si>
  <si>
    <t>Seed</t>
  </si>
  <si>
    <t>Labor</t>
  </si>
  <si>
    <t>Fuel &amp; Repairs</t>
  </si>
  <si>
    <t>Irrigation Pumping</t>
  </si>
  <si>
    <t>Other Variable Costs</t>
  </si>
  <si>
    <t>Rice Drying Charge</t>
  </si>
  <si>
    <t>Rice Hauling Charge</t>
  </si>
  <si>
    <t>Cell values in blue for price, yield, costs, and other factors can be changed by the user.</t>
  </si>
  <si>
    <t>per cwt.</t>
  </si>
  <si>
    <t>Department of Agricultural Economics and Agribusiness, LSU Agricultural Center</t>
  </si>
  <si>
    <t>Landlord</t>
  </si>
  <si>
    <t>Grower</t>
  </si>
  <si>
    <t>Percent of Costs Paid By:</t>
  </si>
  <si>
    <t>Land Tract Name/Number =</t>
  </si>
  <si>
    <t>Rice Land Tract No. 1</t>
  </si>
  <si>
    <t>per planted rice acre</t>
  </si>
  <si>
    <t>Estimation of Rice Grower and Landlord Net Returns Above Specified Costs per Planted Rice Acre</t>
  </si>
  <si>
    <t>Estimated Grower Net Returns Above Specified Costs Per Planted Rice Acre</t>
  </si>
  <si>
    <t>Estimated Landlord Net Returns Above Specified Costs Per Planted Rice Acre</t>
  </si>
  <si>
    <t>Fungicides, Insecticides</t>
  </si>
  <si>
    <t>To enter alternate charges for drying and/or hauling, enter zero values</t>
  </si>
  <si>
    <t>in the cells above and enter a cost per acre in the cost table to the right</t>
  </si>
  <si>
    <t>Fixed Costs</t>
  </si>
  <si>
    <t>Overhead Costs</t>
  </si>
  <si>
    <t>Other Costs</t>
  </si>
  <si>
    <t>Total Specified Costs</t>
  </si>
  <si>
    <t>and the landlord for their proportionate crop shares.</t>
  </si>
  <si>
    <t>Drying and hauling rates entered below will be charged to the grower</t>
  </si>
  <si>
    <t>Costs Per Planted Acre</t>
  </si>
  <si>
    <t>Projected Rice Production</t>
  </si>
  <si>
    <t>Proportionate total specified costs =&gt;</t>
  </si>
  <si>
    <t>lbs./program acre</t>
  </si>
  <si>
    <t>Updated Rice Program Yield =</t>
  </si>
  <si>
    <t>(Farm program payments are shared with landlord only for crop share</t>
  </si>
  <si>
    <t>lease arrangements; no payment share under cash leases)</t>
  </si>
  <si>
    <t>Price Loss Coverage (PLC) Reference Price =</t>
  </si>
  <si>
    <t>Rice Acres Planted on this tract =</t>
  </si>
  <si>
    <t>Total Rice Base Acres on this tract =</t>
  </si>
  <si>
    <t>planted acres</t>
  </si>
  <si>
    <t>rice base acres</t>
  </si>
  <si>
    <t>($/cwt)</t>
  </si>
  <si>
    <t>PLC Program</t>
  </si>
  <si>
    <t>Payment Rate</t>
  </si>
  <si>
    <t>Values in the table represent net returns above specified costs per planted rice acre.  Positive net return values are highlighted in yellow.</t>
  </si>
  <si>
    <t>Estimated Rice Net Returns With the "Price Loss Coverage (PLC) Program" in the 2014 Farm Bill</t>
  </si>
  <si>
    <t>4/7/2014</t>
  </si>
  <si>
    <t>Expected Farm Level Rice Price =</t>
  </si>
  <si>
    <t>Expected Farm Level Rice Yield =</t>
  </si>
  <si>
    <t>Expected National MYA Rice Price =</t>
  </si>
  <si>
    <t>Net return estimates include Price Loss Coverage Program payments on 85% of total rice base acres</t>
  </si>
  <si>
    <t>Rice Price</t>
  </si>
  <si>
    <t>Farm Level</t>
  </si>
  <si>
    <t>Nat. MYA</t>
  </si>
  <si>
    <t>Expected</t>
  </si>
  <si>
    <t>Price Loss Coverage</t>
  </si>
  <si>
    <t>($/program yield cwt)</t>
  </si>
  <si>
    <t>Developed by Michael E. Salassi and Michael A. Deliberto</t>
  </si>
  <si>
    <t>Rice Land Tract No. 5</t>
  </si>
  <si>
    <t>Rice Land Tract No. 4</t>
  </si>
  <si>
    <t>Rice Land Tract No. 3</t>
  </si>
  <si>
    <t>Rice Land Tract No.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</si>
</sst>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&quot;$&quot;#,##0"/>
    <numFmt numFmtId="166" formatCode="0.0"/>
  </numFmts>
  <fonts count="1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CC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  <xf numFmtId="165" fontId="2" fillId="2" borderId="0" xfId="0" applyNumberFormat="1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164" fontId="1" fillId="2" borderId="0" xfId="0" applyNumberFormat="1" applyFont="1" applyFill="1" applyBorder="1"/>
    <xf numFmtId="166" fontId="1" fillId="2" borderId="0" xfId="0" applyNumberFormat="1" applyFont="1" applyFill="1" applyBorder="1"/>
    <xf numFmtId="0" fontId="10" fillId="2" borderId="0" xfId="0" quotePrefix="1" applyFont="1" applyFill="1" applyBorder="1" applyAlignment="1">
      <alignment horizontal="right"/>
    </xf>
    <xf numFmtId="165" fontId="3" fillId="2" borderId="9" xfId="0" applyNumberFormat="1" applyFont="1" applyFill="1" applyBorder="1"/>
    <xf numFmtId="0" fontId="10" fillId="2" borderId="0" xfId="0" quotePrefix="1" applyFont="1" applyFill="1" applyBorder="1" applyAlignment="1">
      <alignment horizontal="left"/>
    </xf>
    <xf numFmtId="0" fontId="9" fillId="2" borderId="0" xfId="0" applyFont="1" applyFill="1" applyBorder="1"/>
    <xf numFmtId="0" fontId="11" fillId="0" borderId="0" xfId="0" applyFont="1"/>
    <xf numFmtId="164" fontId="7" fillId="2" borderId="4" xfId="0" applyNumberFormat="1" applyFont="1" applyFill="1" applyBorder="1"/>
    <xf numFmtId="0" fontId="2" fillId="2" borderId="0" xfId="0" applyNumberFormat="1" applyFont="1" applyFill="1" applyBorder="1"/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65" fontId="1" fillId="0" borderId="1" xfId="0" applyNumberFormat="1" applyFont="1" applyFill="1" applyBorder="1"/>
    <xf numFmtId="165" fontId="1" fillId="0" borderId="0" xfId="0" applyNumberFormat="1" applyFont="1" applyFill="1" applyBorder="1"/>
    <xf numFmtId="165" fontId="1" fillId="0" borderId="4" xfId="0" applyNumberFormat="1" applyFont="1" applyFill="1" applyBorder="1"/>
    <xf numFmtId="165" fontId="1" fillId="0" borderId="6" xfId="0" applyNumberFormat="1" applyFont="1" applyFill="1" applyBorder="1"/>
    <xf numFmtId="165" fontId="1" fillId="0" borderId="2" xfId="0" applyNumberFormat="1" applyFont="1" applyFill="1" applyBorder="1"/>
    <xf numFmtId="165" fontId="1" fillId="0" borderId="3" xfId="0" applyNumberFormat="1" applyFont="1" applyFill="1" applyBorder="1"/>
    <xf numFmtId="165" fontId="1" fillId="0" borderId="5" xfId="0" applyNumberFormat="1" applyFont="1" applyFill="1" applyBorder="1"/>
    <xf numFmtId="165" fontId="1" fillId="0" borderId="7" xfId="0" applyNumberFormat="1" applyFont="1" applyFill="1" applyBorder="1"/>
    <xf numFmtId="165" fontId="1" fillId="0" borderId="8" xfId="0" applyNumberFormat="1" applyFont="1" applyFill="1" applyBorder="1"/>
    <xf numFmtId="165" fontId="1" fillId="0" borderId="10" xfId="0" applyNumberFormat="1" applyFont="1" applyFill="1" applyBorder="1"/>
    <xf numFmtId="0" fontId="12" fillId="2" borderId="0" xfId="0" applyFont="1" applyFill="1" applyBorder="1" applyAlignment="1">
      <alignment horizontal="right"/>
    </xf>
    <xf numFmtId="0" fontId="2" fillId="2" borderId="13" xfId="0" applyFont="1" applyFill="1" applyBorder="1"/>
    <xf numFmtId="0" fontId="1" fillId="2" borderId="14" xfId="0" applyFont="1" applyFill="1" applyBorder="1"/>
    <xf numFmtId="0" fontId="4" fillId="2" borderId="17" xfId="0" applyFont="1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4" fillId="2" borderId="9" xfId="0" applyFont="1" applyFill="1" applyBorder="1" applyAlignment="1">
      <alignment horizontal="right"/>
    </xf>
    <xf numFmtId="9" fontId="3" fillId="2" borderId="13" xfId="0" applyNumberFormat="1" applyFont="1" applyFill="1" applyBorder="1" applyAlignment="1">
      <alignment horizontal="center"/>
    </xf>
    <xf numFmtId="9" fontId="3" fillId="2" borderId="16" xfId="0" applyNumberFormat="1" applyFont="1" applyFill="1" applyBorder="1" applyAlignment="1">
      <alignment horizontal="center"/>
    </xf>
    <xf numFmtId="9" fontId="3" fillId="2" borderId="17" xfId="0" applyNumberFormat="1" applyFont="1" applyFill="1" applyBorder="1" applyAlignment="1">
      <alignment horizontal="center"/>
    </xf>
    <xf numFmtId="9" fontId="1" fillId="2" borderId="14" xfId="0" applyNumberFormat="1" applyFont="1" applyFill="1" applyBorder="1" applyAlignment="1">
      <alignment horizontal="center"/>
    </xf>
    <xf numFmtId="9" fontId="1" fillId="2" borderId="0" xfId="0" applyNumberFormat="1" applyFont="1" applyFill="1" applyBorder="1" applyAlignment="1">
      <alignment horizontal="center"/>
    </xf>
    <xf numFmtId="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0" fontId="12" fillId="2" borderId="9" xfId="0" applyFont="1" applyFill="1" applyBorder="1" applyAlignment="1">
      <alignment horizontal="right"/>
    </xf>
    <xf numFmtId="164" fontId="2" fillId="2" borderId="18" xfId="0" applyNumberFormat="1" applyFont="1" applyFill="1" applyBorder="1" applyAlignment="1">
      <alignment horizontal="right"/>
    </xf>
    <xf numFmtId="0" fontId="1" fillId="2" borderId="13" xfId="0" applyFont="1" applyFill="1" applyBorder="1"/>
    <xf numFmtId="164" fontId="2" fillId="2" borderId="15" xfId="0" applyNumberFormat="1" applyFont="1" applyFill="1" applyBorder="1" applyAlignment="1">
      <alignment horizontal="right"/>
    </xf>
    <xf numFmtId="0" fontId="1" fillId="2" borderId="17" xfId="0" applyFont="1" applyFill="1" applyBorder="1"/>
    <xf numFmtId="0" fontId="1" fillId="4" borderId="4" xfId="0" applyFont="1" applyFill="1" applyBorder="1"/>
    <xf numFmtId="0" fontId="9" fillId="4" borderId="0" xfId="0" applyFont="1" applyFill="1" applyBorder="1"/>
    <xf numFmtId="0" fontId="2" fillId="4" borderId="0" xfId="0" applyFont="1" applyFill="1" applyBorder="1" applyAlignment="1">
      <alignment horizontal="right"/>
    </xf>
    <xf numFmtId="0" fontId="1" fillId="4" borderId="0" xfId="0" applyFont="1" applyFill="1" applyBorder="1"/>
    <xf numFmtId="3" fontId="3" fillId="4" borderId="0" xfId="0" applyNumberFormat="1" applyFont="1" applyFill="1" applyBorder="1"/>
    <xf numFmtId="0" fontId="1" fillId="4" borderId="1" xfId="0" applyFont="1" applyFill="1" applyBorder="1"/>
    <xf numFmtId="0" fontId="9" fillId="4" borderId="2" xfId="0" applyFont="1" applyFill="1" applyBorder="1"/>
    <xf numFmtId="0" fontId="1" fillId="4" borderId="2" xfId="0" applyFont="1" applyFill="1" applyBorder="1"/>
    <xf numFmtId="0" fontId="2" fillId="4" borderId="2" xfId="0" applyFont="1" applyFill="1" applyBorder="1" applyAlignment="1">
      <alignment horizontal="right"/>
    </xf>
    <xf numFmtId="164" fontId="3" fillId="4" borderId="2" xfId="0" applyNumberFormat="1" applyFont="1" applyFill="1" applyBorder="1"/>
    <xf numFmtId="0" fontId="1" fillId="4" borderId="3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9" fillId="4" borderId="7" xfId="0" applyFont="1" applyFill="1" applyBorder="1"/>
    <xf numFmtId="0" fontId="1" fillId="4" borderId="7" xfId="0" applyFont="1" applyFill="1" applyBorder="1" applyAlignment="1">
      <alignment horizontal="right"/>
    </xf>
    <xf numFmtId="0" fontId="2" fillId="4" borderId="7" xfId="0" applyFont="1" applyFill="1" applyBorder="1" applyAlignment="1">
      <alignment horizontal="right"/>
    </xf>
    <xf numFmtId="3" fontId="3" fillId="4" borderId="7" xfId="0" applyNumberFormat="1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4" fillId="0" borderId="0" xfId="0" applyFont="1"/>
    <xf numFmtId="0" fontId="15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" fillId="2" borderId="0" xfId="0" applyFont="1" applyFill="1"/>
    <xf numFmtId="3" fontId="2" fillId="5" borderId="12" xfId="0" applyNumberFormat="1" applyFont="1" applyFill="1" applyBorder="1"/>
    <xf numFmtId="164" fontId="2" fillId="5" borderId="21" xfId="0" applyNumberFormat="1" applyFont="1" applyFill="1" applyBorder="1" applyAlignment="1">
      <alignment horizontal="center"/>
    </xf>
    <xf numFmtId="164" fontId="2" fillId="5" borderId="11" xfId="0" applyNumberFormat="1" applyFont="1" applyFill="1" applyBorder="1"/>
    <xf numFmtId="0" fontId="9" fillId="2" borderId="7" xfId="0" applyFont="1" applyFill="1" applyBorder="1"/>
    <xf numFmtId="2" fontId="1" fillId="2" borderId="7" xfId="0" applyNumberFormat="1" applyFont="1" applyFill="1" applyBorder="1"/>
    <xf numFmtId="0" fontId="2" fillId="2" borderId="7" xfId="0" applyFont="1" applyFill="1" applyBorder="1"/>
    <xf numFmtId="0" fontId="8" fillId="2" borderId="7" xfId="0" quotePrefix="1" applyFont="1" applyFill="1" applyBorder="1" applyAlignment="1">
      <alignment horizontal="right"/>
    </xf>
    <xf numFmtId="165" fontId="8" fillId="2" borderId="7" xfId="0" applyNumberFormat="1" applyFont="1" applyFill="1" applyBorder="1" applyAlignment="1">
      <alignment horizontal="center"/>
    </xf>
    <xf numFmtId="164" fontId="7" fillId="2" borderId="6" xfId="0" applyNumberFormat="1" applyFont="1" applyFill="1" applyBorder="1"/>
    <xf numFmtId="164" fontId="2" fillId="2" borderId="7" xfId="0" applyNumberFormat="1" applyFont="1" applyFill="1" applyBorder="1"/>
    <xf numFmtId="0" fontId="2" fillId="2" borderId="7" xfId="0" applyNumberFormat="1" applyFont="1" applyFill="1" applyBorder="1"/>
    <xf numFmtId="0" fontId="13" fillId="2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1031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CC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431800</xdr:colOff>
      <xdr:row>68</xdr:row>
      <xdr:rowOff>127000</xdr:rowOff>
    </xdr:from>
    <xdr:to>
      <xdr:col>15</xdr:col>
      <xdr:colOff>596900</xdr:colOff>
      <xdr:row>71</xdr:row>
      <xdr:rowOff>93045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0" y="16395700"/>
          <a:ext cx="1435100" cy="6899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431800</xdr:colOff>
      <xdr:row>68</xdr:row>
      <xdr:rowOff>127000</xdr:rowOff>
    </xdr:from>
    <xdr:to>
      <xdr:col>15</xdr:col>
      <xdr:colOff>596900</xdr:colOff>
      <xdr:row>71</xdr:row>
      <xdr:rowOff>93045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2125" y="16148050"/>
          <a:ext cx="1441450" cy="6804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431800</xdr:colOff>
      <xdr:row>68</xdr:row>
      <xdr:rowOff>127000</xdr:rowOff>
    </xdr:from>
    <xdr:to>
      <xdr:col>15</xdr:col>
      <xdr:colOff>596900</xdr:colOff>
      <xdr:row>71</xdr:row>
      <xdr:rowOff>93045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2125" y="16148050"/>
          <a:ext cx="1441450" cy="6804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431800</xdr:colOff>
      <xdr:row>68</xdr:row>
      <xdr:rowOff>127000</xdr:rowOff>
    </xdr:from>
    <xdr:to>
      <xdr:col>15</xdr:col>
      <xdr:colOff>596900</xdr:colOff>
      <xdr:row>71</xdr:row>
      <xdr:rowOff>93045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2125" y="16148050"/>
          <a:ext cx="1441450" cy="680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431800</xdr:colOff>
      <xdr:row>68</xdr:row>
      <xdr:rowOff>127000</xdr:rowOff>
    </xdr:from>
    <xdr:to>
      <xdr:col>15</xdr:col>
      <xdr:colOff>596900</xdr:colOff>
      <xdr:row>71</xdr:row>
      <xdr:rowOff>93045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2125" y="16148050"/>
          <a:ext cx="1441450" cy="680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3"/>
  <sheetViews>
    <sheetView tabSelected="1" zoomScale="75" zoomScaleNormal="75" workbookViewId="0">
      <selection activeCell="F8" sqref="F8"/>
    </sheetView>
  </sheetViews>
  <sheetFormatPr defaultRowHeight="18.75" x14ac:dyDescent="0.3"/>
  <cols>
    <col min="1" max="1" width="4.140625" style="1" customWidth="1"/>
    <col min="2" max="2" width="9.140625" style="1"/>
    <col min="3" max="3" width="17" style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4.14062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5" width="9.5703125" style="1" customWidth="1"/>
    <col min="16" max="16" width="9.28515625" customWidth="1"/>
    <col min="17" max="17" width="9.28515625" bestFit="1" customWidth="1"/>
    <col min="18" max="18" width="3.5703125" customWidth="1"/>
    <col min="19" max="19" width="12.140625" customWidth="1"/>
    <col min="20" max="20" width="10" customWidth="1"/>
    <col min="21" max="21" width="11.140625" customWidth="1"/>
    <col min="22" max="22" width="12" customWidth="1"/>
    <col min="23" max="23" width="10.5703125" customWidth="1"/>
    <col min="24" max="24" width="12.85546875" customWidth="1"/>
    <col min="25" max="25" width="12.5703125" customWidth="1"/>
    <col min="26" max="26" width="12" customWidth="1"/>
    <col min="27" max="27" width="11.140625" customWidth="1"/>
    <col min="28" max="28" width="14.28515625" customWidth="1"/>
    <col min="29" max="30" width="12.5703125" customWidth="1"/>
    <col min="31" max="31" width="13.140625" customWidth="1"/>
    <col min="32" max="32" width="12.28515625" customWidth="1"/>
    <col min="33" max="33" width="10.5703125" customWidth="1"/>
    <col min="34" max="34" width="11.28515625" customWidth="1"/>
    <col min="35" max="35" width="12" customWidth="1"/>
    <col min="36" max="36" width="10.28515625" customWidth="1"/>
    <col min="37" max="37" width="10.7109375" customWidth="1"/>
    <col min="38" max="38" width="12.42578125" customWidth="1"/>
  </cols>
  <sheetData>
    <row r="1" spans="1:38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x14ac:dyDescent="0.3">
      <c r="A2" s="23"/>
      <c r="D2" s="2"/>
      <c r="F2" s="2"/>
      <c r="G2" s="2"/>
      <c r="I2" s="2"/>
      <c r="J2" s="2"/>
      <c r="L2" s="3"/>
      <c r="P2" s="4" t="s">
        <v>57</v>
      </c>
      <c r="Q2" s="2"/>
      <c r="R2" s="24"/>
      <c r="S2" s="1"/>
      <c r="T2" s="1"/>
      <c r="U2" s="2"/>
      <c r="V2" s="2"/>
      <c r="W2" s="1"/>
      <c r="X2" s="3"/>
      <c r="Y2" s="4"/>
      <c r="Z2" s="1"/>
      <c r="AA2" s="1"/>
      <c r="AB2" s="2"/>
      <c r="AC2" s="2"/>
      <c r="AD2" s="1"/>
      <c r="AE2" s="2"/>
      <c r="AF2" s="2"/>
      <c r="AG2" s="1"/>
      <c r="AH2" s="2"/>
      <c r="AI2" s="2"/>
      <c r="AJ2" s="1"/>
      <c r="AK2" s="3"/>
      <c r="AL2" s="4"/>
    </row>
    <row r="3" spans="1:38" ht="26.25" x14ac:dyDescent="0.4">
      <c r="A3" s="23"/>
      <c r="C3" s="94" t="s">
        <v>56</v>
      </c>
      <c r="F3" s="2"/>
      <c r="G3" s="2"/>
      <c r="I3" s="2"/>
      <c r="J3" s="2"/>
      <c r="L3" s="3"/>
      <c r="P3" s="4"/>
      <c r="Q3" s="2"/>
      <c r="R3" s="24"/>
      <c r="S3" s="1"/>
      <c r="T3" s="1"/>
      <c r="U3" s="2"/>
      <c r="V3" s="2"/>
      <c r="W3" s="1"/>
      <c r="X3" s="3"/>
      <c r="Y3" s="4"/>
      <c r="Z3" s="1"/>
      <c r="AA3" s="1"/>
      <c r="AB3" s="2"/>
      <c r="AC3" s="2"/>
      <c r="AD3" s="1"/>
      <c r="AE3" s="2"/>
      <c r="AF3" s="2"/>
      <c r="AG3" s="1"/>
      <c r="AH3" s="2"/>
      <c r="AI3" s="2"/>
      <c r="AJ3" s="1"/>
      <c r="AK3" s="3"/>
      <c r="AL3" s="4"/>
    </row>
    <row r="4" spans="1:38" x14ac:dyDescent="0.3">
      <c r="A4" s="23"/>
      <c r="C4" s="41" t="s">
        <v>19</v>
      </c>
      <c r="R4" s="25"/>
    </row>
    <row r="5" spans="1:38" ht="19.5" thickBot="1" x14ac:dyDescent="0.35">
      <c r="A5" s="23"/>
      <c r="C5" s="41" t="s">
        <v>55</v>
      </c>
      <c r="R5" s="25"/>
    </row>
    <row r="6" spans="1:38" ht="21" x14ac:dyDescent="0.35">
      <c r="A6" s="23"/>
      <c r="C6" s="15"/>
      <c r="D6" s="16"/>
      <c r="E6" s="16"/>
      <c r="F6" s="16"/>
      <c r="G6" s="16"/>
      <c r="H6" s="16"/>
      <c r="I6" s="26" t="s">
        <v>28</v>
      </c>
      <c r="J6" s="16"/>
      <c r="K6" s="16"/>
      <c r="L6" s="16"/>
      <c r="M6" s="16"/>
      <c r="N6" s="16"/>
      <c r="O6" s="16"/>
      <c r="P6" s="17"/>
      <c r="R6" s="25"/>
    </row>
    <row r="7" spans="1:38" ht="21" x14ac:dyDescent="0.35">
      <c r="A7" s="23"/>
      <c r="C7" s="18"/>
      <c r="D7" s="5"/>
      <c r="E7" s="7" t="s">
        <v>25</v>
      </c>
      <c r="F7" s="45" t="s">
        <v>26</v>
      </c>
      <c r="G7" s="5"/>
      <c r="H7" s="5"/>
      <c r="I7" s="44"/>
      <c r="J7" s="72"/>
      <c r="K7" s="58"/>
      <c r="L7" s="73" t="s">
        <v>41</v>
      </c>
      <c r="M7" s="57" t="s">
        <v>24</v>
      </c>
      <c r="N7" s="58"/>
      <c r="O7" s="58"/>
      <c r="P7" s="60"/>
      <c r="R7" s="25"/>
    </row>
    <row r="8" spans="1:38" x14ac:dyDescent="0.3">
      <c r="A8" s="23"/>
      <c r="C8" s="18"/>
      <c r="D8" s="5"/>
      <c r="E8" s="7" t="s">
        <v>58</v>
      </c>
      <c r="F8" s="10">
        <v>14.8</v>
      </c>
      <c r="G8" s="5" t="s">
        <v>20</v>
      </c>
      <c r="H8" s="35">
        <f>F8*1.62</f>
        <v>23.976000000000003</v>
      </c>
      <c r="I8" s="5" t="s">
        <v>6</v>
      </c>
      <c r="J8" s="74"/>
      <c r="K8" s="69"/>
      <c r="L8" s="71" t="s">
        <v>40</v>
      </c>
      <c r="M8" s="59" t="s">
        <v>22</v>
      </c>
      <c r="N8" s="62" t="s">
        <v>23</v>
      </c>
      <c r="O8" s="62"/>
      <c r="P8" s="61"/>
      <c r="R8" s="25"/>
    </row>
    <row r="9" spans="1:38" x14ac:dyDescent="0.3">
      <c r="A9" s="23"/>
      <c r="C9" s="18"/>
      <c r="D9" s="5"/>
      <c r="E9" s="7" t="s">
        <v>59</v>
      </c>
      <c r="F9" s="29">
        <v>6800</v>
      </c>
      <c r="G9" s="5" t="s">
        <v>5</v>
      </c>
      <c r="H9" s="36">
        <f>F9/162</f>
        <v>41.97530864197531</v>
      </c>
      <c r="I9" s="5" t="s">
        <v>7</v>
      </c>
      <c r="J9" s="5"/>
      <c r="K9" s="56" t="s">
        <v>9</v>
      </c>
      <c r="L9" s="28">
        <v>60</v>
      </c>
      <c r="M9" s="63">
        <v>0</v>
      </c>
      <c r="N9" s="66">
        <f>1-M9</f>
        <v>1</v>
      </c>
      <c r="O9" s="66"/>
      <c r="P9" s="60"/>
      <c r="R9" s="25"/>
    </row>
    <row r="10" spans="1:38" x14ac:dyDescent="0.3">
      <c r="A10" s="23"/>
      <c r="C10" s="18"/>
      <c r="D10" s="5"/>
      <c r="E10" s="7" t="s">
        <v>60</v>
      </c>
      <c r="F10" s="10">
        <v>14.5</v>
      </c>
      <c r="G10" s="5" t="s">
        <v>20</v>
      </c>
      <c r="H10" s="35">
        <f>F10*1.62</f>
        <v>23.490000000000002</v>
      </c>
      <c r="I10" s="5" t="s">
        <v>6</v>
      </c>
      <c r="J10" s="5"/>
      <c r="K10" s="56" t="s">
        <v>10</v>
      </c>
      <c r="L10" s="28">
        <v>125</v>
      </c>
      <c r="M10" s="64">
        <v>0</v>
      </c>
      <c r="N10" s="67">
        <f>1-M10</f>
        <v>1</v>
      </c>
      <c r="O10" s="67"/>
      <c r="P10" s="19"/>
      <c r="R10" s="25"/>
    </row>
    <row r="11" spans="1:38" x14ac:dyDescent="0.3">
      <c r="A11" s="23"/>
      <c r="C11" s="18"/>
      <c r="D11" s="5"/>
      <c r="E11" s="7"/>
      <c r="F11" s="14" t="str">
        <f>IF(F14+F15&gt;1,"Either share rent value or cash rent value must be zero!","  ")</f>
        <v xml:space="preserve">  </v>
      </c>
      <c r="G11" s="37"/>
      <c r="H11" s="5"/>
      <c r="I11" s="5"/>
      <c r="J11" s="5"/>
      <c r="K11" s="56" t="s">
        <v>11</v>
      </c>
      <c r="L11" s="28">
        <v>40</v>
      </c>
      <c r="M11" s="64">
        <v>0</v>
      </c>
      <c r="N11" s="67">
        <f>1-M11</f>
        <v>1</v>
      </c>
      <c r="O11" s="67"/>
      <c r="P11" s="19"/>
      <c r="R11" s="25"/>
    </row>
    <row r="12" spans="1:38" x14ac:dyDescent="0.3">
      <c r="A12" s="23"/>
      <c r="C12" s="18"/>
      <c r="D12" s="5"/>
      <c r="E12" s="7" t="s">
        <v>2</v>
      </c>
      <c r="F12" s="30">
        <v>0.3</v>
      </c>
      <c r="G12" s="5" t="s">
        <v>0</v>
      </c>
      <c r="H12" s="5"/>
      <c r="I12" s="5"/>
      <c r="J12" s="5"/>
      <c r="K12" s="56" t="s">
        <v>31</v>
      </c>
      <c r="L12" s="28">
        <v>40</v>
      </c>
      <c r="M12" s="64">
        <v>0</v>
      </c>
      <c r="N12" s="67">
        <f t="shared" ref="N12:N22" si="0">1-M12</f>
        <v>1</v>
      </c>
      <c r="O12" s="67"/>
      <c r="P12" s="19"/>
      <c r="R12" s="25"/>
    </row>
    <row r="13" spans="1:38" x14ac:dyDescent="0.3">
      <c r="A13" s="23"/>
      <c r="C13" s="18"/>
      <c r="D13" s="5"/>
      <c r="E13" s="7" t="s">
        <v>3</v>
      </c>
      <c r="F13" s="28">
        <v>0</v>
      </c>
      <c r="G13" s="5" t="s">
        <v>27</v>
      </c>
      <c r="H13" s="5"/>
      <c r="I13" s="5"/>
      <c r="J13" s="5"/>
      <c r="K13" s="56" t="s">
        <v>12</v>
      </c>
      <c r="L13" s="28">
        <v>75</v>
      </c>
      <c r="M13" s="64">
        <v>0</v>
      </c>
      <c r="N13" s="67">
        <f t="shared" si="0"/>
        <v>1</v>
      </c>
      <c r="O13" s="67"/>
      <c r="P13" s="19"/>
      <c r="R13" s="25"/>
    </row>
    <row r="14" spans="1:38" hidden="1" x14ac:dyDescent="0.3">
      <c r="A14" s="23"/>
      <c r="C14" s="18"/>
      <c r="D14" s="5"/>
      <c r="E14" s="7" t="s">
        <v>2</v>
      </c>
      <c r="F14" s="13">
        <f>IF(F12&gt;0,1,0)</f>
        <v>1</v>
      </c>
      <c r="G14" s="5"/>
      <c r="H14" s="5"/>
      <c r="I14" s="5"/>
      <c r="J14" s="5"/>
      <c r="K14" s="56"/>
      <c r="L14" s="28"/>
      <c r="M14" s="64"/>
      <c r="N14" s="67"/>
      <c r="O14" s="67"/>
      <c r="P14" s="19"/>
      <c r="R14" s="25"/>
    </row>
    <row r="15" spans="1:38" hidden="1" x14ac:dyDescent="0.3">
      <c r="A15" s="23"/>
      <c r="C15" s="18"/>
      <c r="D15" s="5"/>
      <c r="E15" s="7" t="s">
        <v>3</v>
      </c>
      <c r="F15" s="13">
        <f>IF(F13&gt;0,1,0)</f>
        <v>0</v>
      </c>
      <c r="G15" s="5"/>
      <c r="H15" s="5"/>
      <c r="I15" s="5"/>
      <c r="J15" s="5"/>
      <c r="K15" s="56"/>
      <c r="L15" s="28"/>
      <c r="M15" s="64"/>
      <c r="N15" s="67"/>
      <c r="O15" s="67"/>
      <c r="P15" s="19"/>
      <c r="R15" s="25"/>
    </row>
    <row r="16" spans="1:38" x14ac:dyDescent="0.3">
      <c r="A16" s="23"/>
      <c r="C16" s="18"/>
      <c r="D16" s="40" t="s">
        <v>39</v>
      </c>
      <c r="E16" s="7"/>
      <c r="F16" s="14"/>
      <c r="G16" s="5"/>
      <c r="H16" s="5"/>
      <c r="I16" s="5"/>
      <c r="J16" s="5"/>
      <c r="K16" s="56" t="s">
        <v>13</v>
      </c>
      <c r="L16" s="28">
        <v>15</v>
      </c>
      <c r="M16" s="64">
        <v>0</v>
      </c>
      <c r="N16" s="67">
        <f t="shared" si="0"/>
        <v>1</v>
      </c>
      <c r="O16" s="67"/>
      <c r="P16" s="19"/>
      <c r="R16" s="25"/>
    </row>
    <row r="17" spans="1:18" x14ac:dyDescent="0.3">
      <c r="A17" s="23"/>
      <c r="C17" s="18"/>
      <c r="D17" s="40" t="s">
        <v>38</v>
      </c>
      <c r="E17" s="7"/>
      <c r="F17" s="5"/>
      <c r="G17" s="5"/>
      <c r="H17" s="5"/>
      <c r="I17" s="5"/>
      <c r="J17" s="7"/>
      <c r="K17" s="56" t="s">
        <v>14</v>
      </c>
      <c r="L17" s="28">
        <v>55</v>
      </c>
      <c r="M17" s="64">
        <v>0</v>
      </c>
      <c r="N17" s="67">
        <f t="shared" si="0"/>
        <v>1</v>
      </c>
      <c r="O17" s="67"/>
      <c r="P17" s="19"/>
      <c r="R17" s="25"/>
    </row>
    <row r="18" spans="1:18" x14ac:dyDescent="0.3">
      <c r="A18" s="23"/>
      <c r="C18" s="18"/>
      <c r="D18" s="5"/>
      <c r="E18" s="7" t="s">
        <v>17</v>
      </c>
      <c r="F18" s="10">
        <v>1</v>
      </c>
      <c r="G18" s="5" t="s">
        <v>4</v>
      </c>
      <c r="H18" s="39" t="s">
        <v>8</v>
      </c>
      <c r="I18" s="5"/>
      <c r="J18" s="7"/>
      <c r="K18" s="56" t="s">
        <v>15</v>
      </c>
      <c r="L18" s="28">
        <v>190</v>
      </c>
      <c r="M18" s="64">
        <v>1</v>
      </c>
      <c r="N18" s="67">
        <f t="shared" si="0"/>
        <v>0</v>
      </c>
      <c r="O18" s="67"/>
      <c r="P18" s="19"/>
      <c r="R18" s="25"/>
    </row>
    <row r="19" spans="1:18" x14ac:dyDescent="0.3">
      <c r="A19" s="23"/>
      <c r="C19" s="18"/>
      <c r="D19" s="5"/>
      <c r="E19" s="7" t="s">
        <v>18</v>
      </c>
      <c r="F19" s="10">
        <v>0.3</v>
      </c>
      <c r="G19" s="5" t="s">
        <v>4</v>
      </c>
      <c r="H19" s="39" t="s">
        <v>8</v>
      </c>
      <c r="I19" s="5"/>
      <c r="J19" s="7"/>
      <c r="K19" s="56" t="s">
        <v>16</v>
      </c>
      <c r="L19" s="28">
        <v>50</v>
      </c>
      <c r="M19" s="64">
        <v>0</v>
      </c>
      <c r="N19" s="67">
        <f>1-M19</f>
        <v>1</v>
      </c>
      <c r="O19" s="67"/>
      <c r="P19" s="19"/>
      <c r="R19" s="25"/>
    </row>
    <row r="20" spans="1:18" x14ac:dyDescent="0.3">
      <c r="A20" s="23"/>
      <c r="C20" s="18"/>
      <c r="D20" s="40" t="s">
        <v>32</v>
      </c>
      <c r="E20" s="7"/>
      <c r="F20" s="7"/>
      <c r="G20" s="7"/>
      <c r="H20" s="7"/>
      <c r="I20" s="5"/>
      <c r="J20" s="7"/>
      <c r="K20" s="56" t="s">
        <v>16</v>
      </c>
      <c r="L20" s="28">
        <v>0</v>
      </c>
      <c r="M20" s="64">
        <v>0</v>
      </c>
      <c r="N20" s="67">
        <f t="shared" si="0"/>
        <v>1</v>
      </c>
      <c r="O20" s="67"/>
      <c r="P20" s="19"/>
      <c r="R20" s="25"/>
    </row>
    <row r="21" spans="1:18" ht="19.5" thickBot="1" x14ac:dyDescent="0.35">
      <c r="A21" s="23"/>
      <c r="C21" s="18"/>
      <c r="D21" s="40" t="s">
        <v>33</v>
      </c>
      <c r="E21" s="7"/>
      <c r="F21" s="5"/>
      <c r="G21" s="5"/>
      <c r="H21" s="5"/>
      <c r="I21" s="5"/>
      <c r="J21" s="7"/>
      <c r="K21" s="56" t="s">
        <v>34</v>
      </c>
      <c r="L21" s="28">
        <v>100</v>
      </c>
      <c r="M21" s="64">
        <v>0</v>
      </c>
      <c r="N21" s="67">
        <f t="shared" si="0"/>
        <v>1</v>
      </c>
      <c r="O21" s="67"/>
      <c r="P21" s="19"/>
      <c r="R21" s="25"/>
    </row>
    <row r="22" spans="1:18" x14ac:dyDescent="0.3">
      <c r="A22" s="23"/>
      <c r="C22" s="80"/>
      <c r="D22" s="81"/>
      <c r="E22" s="82"/>
      <c r="F22" s="83" t="s">
        <v>47</v>
      </c>
      <c r="G22" s="84">
        <v>14</v>
      </c>
      <c r="H22" s="82" t="s">
        <v>20</v>
      </c>
      <c r="I22" s="85"/>
      <c r="J22" s="7"/>
      <c r="K22" s="56" t="s">
        <v>35</v>
      </c>
      <c r="L22" s="28">
        <v>0</v>
      </c>
      <c r="M22" s="64">
        <v>0</v>
      </c>
      <c r="N22" s="67">
        <f t="shared" si="0"/>
        <v>1</v>
      </c>
      <c r="O22" s="67"/>
      <c r="P22" s="19"/>
      <c r="R22" s="25"/>
    </row>
    <row r="23" spans="1:18" x14ac:dyDescent="0.3">
      <c r="A23" s="23"/>
      <c r="C23" s="75"/>
      <c r="D23" s="76"/>
      <c r="E23" s="78"/>
      <c r="F23" s="77" t="s">
        <v>44</v>
      </c>
      <c r="G23" s="79">
        <v>5700</v>
      </c>
      <c r="H23" s="78" t="s">
        <v>43</v>
      </c>
      <c r="I23" s="86"/>
      <c r="J23" s="7"/>
      <c r="K23" s="56" t="s">
        <v>36</v>
      </c>
      <c r="L23" s="28">
        <v>0</v>
      </c>
      <c r="M23" s="64">
        <v>0</v>
      </c>
      <c r="N23" s="67">
        <f>1-M23</f>
        <v>1</v>
      </c>
      <c r="O23" s="67"/>
      <c r="P23" s="19"/>
      <c r="R23" s="25"/>
    </row>
    <row r="24" spans="1:18" x14ac:dyDescent="0.3">
      <c r="A24" s="23"/>
      <c r="C24" s="75"/>
      <c r="D24" s="78"/>
      <c r="E24" s="78"/>
      <c r="F24" s="77" t="s">
        <v>48</v>
      </c>
      <c r="G24" s="79">
        <v>85</v>
      </c>
      <c r="H24" s="78" t="s">
        <v>50</v>
      </c>
      <c r="I24" s="86"/>
      <c r="J24" s="7"/>
      <c r="K24" s="56" t="s">
        <v>36</v>
      </c>
      <c r="L24" s="28">
        <v>0</v>
      </c>
      <c r="M24" s="64">
        <v>0</v>
      </c>
      <c r="N24" s="67">
        <f>1-M24</f>
        <v>1</v>
      </c>
      <c r="O24" s="67"/>
      <c r="P24" s="19"/>
      <c r="R24" s="25"/>
    </row>
    <row r="25" spans="1:18" ht="19.5" thickBot="1" x14ac:dyDescent="0.35">
      <c r="A25" s="23"/>
      <c r="C25" s="87"/>
      <c r="D25" s="88"/>
      <c r="E25" s="89"/>
      <c r="F25" s="90" t="s">
        <v>49</v>
      </c>
      <c r="G25" s="91">
        <v>100</v>
      </c>
      <c r="H25" s="92" t="s">
        <v>51</v>
      </c>
      <c r="I25" s="93"/>
      <c r="J25" s="69"/>
      <c r="K25" s="70" t="s">
        <v>36</v>
      </c>
      <c r="L25" s="38">
        <v>0</v>
      </c>
      <c r="M25" s="65">
        <v>0</v>
      </c>
      <c r="N25" s="68">
        <f>1-M25</f>
        <v>1</v>
      </c>
      <c r="O25" s="68"/>
      <c r="P25" s="61"/>
      <c r="R25" s="25"/>
    </row>
    <row r="26" spans="1:18" x14ac:dyDescent="0.3">
      <c r="A26" s="23"/>
      <c r="C26" s="18"/>
      <c r="D26" s="40" t="s">
        <v>45</v>
      </c>
      <c r="E26" s="5"/>
      <c r="F26" s="12"/>
      <c r="G26" s="5"/>
      <c r="H26" s="5"/>
      <c r="I26" s="5"/>
      <c r="J26" s="5"/>
      <c r="K26" s="34" t="s">
        <v>37</v>
      </c>
      <c r="L26" s="32">
        <f>SUM(L9:L25)</f>
        <v>750</v>
      </c>
      <c r="M26" s="33" t="s">
        <v>27</v>
      </c>
      <c r="N26" s="5"/>
      <c r="O26" s="5"/>
      <c r="P26" s="19"/>
      <c r="R26" s="25"/>
    </row>
    <row r="27" spans="1:18" ht="19.5" thickBot="1" x14ac:dyDescent="0.35">
      <c r="A27" s="23"/>
      <c r="C27" s="20"/>
      <c r="D27" s="104" t="s">
        <v>46</v>
      </c>
      <c r="E27" s="21"/>
      <c r="F27" s="105"/>
      <c r="G27" s="21"/>
      <c r="H27" s="21"/>
      <c r="I27" s="21"/>
      <c r="J27" s="106"/>
      <c r="K27" s="106"/>
      <c r="L27" s="107" t="s">
        <v>42</v>
      </c>
      <c r="M27" s="108">
        <f>SUMPRODUCT(L9:L25,M9:M25)</f>
        <v>190</v>
      </c>
      <c r="N27" s="108">
        <f>SUMPRODUCT(L9:L25,N9:N25)</f>
        <v>560</v>
      </c>
      <c r="O27" s="108"/>
      <c r="P27" s="22"/>
      <c r="R27" s="25"/>
    </row>
    <row r="28" spans="1:18" x14ac:dyDescent="0.3">
      <c r="A28" s="23"/>
      <c r="C28" s="98" t="s">
        <v>65</v>
      </c>
      <c r="D28" s="6" t="s">
        <v>65</v>
      </c>
      <c r="E28" s="5"/>
      <c r="F28" s="12"/>
      <c r="G28" s="5"/>
      <c r="H28" s="5"/>
      <c r="I28" s="5"/>
      <c r="J28" s="5"/>
      <c r="K28" s="5"/>
      <c r="L28" s="5"/>
      <c r="M28" s="5"/>
      <c r="N28" s="100"/>
      <c r="O28" s="6" t="s">
        <v>66</v>
      </c>
      <c r="P28" s="19"/>
      <c r="R28" s="25"/>
    </row>
    <row r="29" spans="1:18" ht="21" x14ac:dyDescent="0.35">
      <c r="A29" s="23"/>
      <c r="C29" s="98" t="s">
        <v>63</v>
      </c>
      <c r="D29" s="6" t="s">
        <v>64</v>
      </c>
      <c r="E29" s="5"/>
      <c r="F29" s="12"/>
      <c r="G29" s="5"/>
      <c r="H29" s="5"/>
      <c r="I29" s="44" t="s">
        <v>29</v>
      </c>
      <c r="J29" s="5"/>
      <c r="K29" s="5"/>
      <c r="L29" s="5"/>
      <c r="M29" s="5"/>
      <c r="N29" s="100"/>
      <c r="O29" s="6" t="s">
        <v>53</v>
      </c>
      <c r="P29" s="19"/>
      <c r="R29" s="25"/>
    </row>
    <row r="30" spans="1:18" x14ac:dyDescent="0.3">
      <c r="A30" s="23"/>
      <c r="C30" s="98" t="s">
        <v>62</v>
      </c>
      <c r="D30" s="6" t="s">
        <v>62</v>
      </c>
      <c r="E30" s="5"/>
      <c r="F30" s="5"/>
      <c r="G30" s="5"/>
      <c r="H30" s="5"/>
      <c r="I30" s="8" t="s">
        <v>1</v>
      </c>
      <c r="J30" s="5"/>
      <c r="K30" s="5"/>
      <c r="L30" s="5"/>
      <c r="M30" s="5"/>
      <c r="N30" s="100"/>
      <c r="O30" s="6" t="s">
        <v>54</v>
      </c>
      <c r="P30" s="19"/>
      <c r="R30" s="25"/>
    </row>
    <row r="31" spans="1:18" ht="19.5" thickBot="1" x14ac:dyDescent="0.35">
      <c r="A31" s="23"/>
      <c r="C31" s="99" t="s">
        <v>52</v>
      </c>
      <c r="D31" s="96" t="s">
        <v>52</v>
      </c>
      <c r="E31" s="31">
        <f>IF(I31&gt;0,F31-250,0)</f>
        <v>5800</v>
      </c>
      <c r="F31" s="31">
        <f>IF(I31&gt;0,G31-250,0)</f>
        <v>6050</v>
      </c>
      <c r="G31" s="31">
        <f>IF(I31&gt;0,H31-250,0)</f>
        <v>6300</v>
      </c>
      <c r="H31" s="31">
        <f>IF(I31&gt;0,I31-250,0)</f>
        <v>6550</v>
      </c>
      <c r="I31" s="101">
        <f>F9</f>
        <v>6800</v>
      </c>
      <c r="J31" s="31">
        <f>IF(I31&gt;0,I31+250,0)</f>
        <v>7050</v>
      </c>
      <c r="K31" s="31">
        <f>IF(I31&gt;0,J31+250,0)</f>
        <v>7300</v>
      </c>
      <c r="L31" s="31">
        <f>IF(I31&gt;0,K31+250,0)</f>
        <v>7550</v>
      </c>
      <c r="M31" s="31">
        <f>IF(I31&gt;0,L31+250,0)</f>
        <v>7800</v>
      </c>
      <c r="N31" s="100"/>
      <c r="O31" s="95" t="s">
        <v>67</v>
      </c>
      <c r="P31" s="19"/>
      <c r="R31" s="25"/>
    </row>
    <row r="32" spans="1:18" x14ac:dyDescent="0.3">
      <c r="A32" s="23"/>
      <c r="C32" s="97">
        <f t="shared" ref="C32:C38" si="1">IF(C33&gt;0,C33-0.25,0)</f>
        <v>13.05</v>
      </c>
      <c r="D32" s="11">
        <f>IF(D39&gt;0,D33-0.25,0)</f>
        <v>12.75</v>
      </c>
      <c r="E32" s="46">
        <f t="shared" ref="E32:M32" si="2">($C$32*(E31/100)*(1-$F$12))+((1-$F$12)*($O$32*($G$23/100)*(($G$25*0.85)/$G$24)))-$F$13-SUMPRODUCT($L$9:$L$25,$N$9:$N$25)-((E31/100)*(1-$F$12)*($F$18+$F$19))</f>
        <v>-33.074999999999953</v>
      </c>
      <c r="F32" s="50">
        <f t="shared" si="2"/>
        <v>-12.512499999999974</v>
      </c>
      <c r="G32" s="50">
        <f>($C$32*(G31/100)*(1-$F$12))+((1-$F$12)*($O$32*($G$23/100)*(($G$25*0.85)/$G$24)))-$F$13-SUMPRODUCT($L$9:$L$25,$N$9:$N$25)-((G31/100)*(1-$F$12)*($F$18+$F$19))</f>
        <v>8.0500000000000043</v>
      </c>
      <c r="H32" s="50">
        <f t="shared" si="2"/>
        <v>28.612499999999976</v>
      </c>
      <c r="I32" s="50">
        <f t="shared" si="2"/>
        <v>49.175000000000068</v>
      </c>
      <c r="J32" s="50">
        <f t="shared" si="2"/>
        <v>69.73750000000004</v>
      </c>
      <c r="K32" s="50">
        <f t="shared" si="2"/>
        <v>90.300000000000026</v>
      </c>
      <c r="L32" s="50">
        <f t="shared" si="2"/>
        <v>110.8625</v>
      </c>
      <c r="M32" s="51">
        <f t="shared" si="2"/>
        <v>131.42499999999998</v>
      </c>
      <c r="N32" s="100"/>
      <c r="O32" s="11">
        <f t="shared" ref="O32:O46" si="3">IF(D32&lt;$G$22,$G$22-D32,0)</f>
        <v>1.25</v>
      </c>
      <c r="P32" s="19"/>
      <c r="R32" s="25"/>
    </row>
    <row r="33" spans="1:18" x14ac:dyDescent="0.3">
      <c r="A33" s="23"/>
      <c r="C33" s="97">
        <f t="shared" si="1"/>
        <v>13.3</v>
      </c>
      <c r="D33" s="11">
        <f>IF(D39&gt;0,D34-0.25,0)</f>
        <v>13</v>
      </c>
      <c r="E33" s="48">
        <f t="shared" ref="E33:M33" si="4">($C$33*(E31/100)*(1-$F$12))+((1-$F$12)*($O$33*($G$23/100)*(($G$25*0.85)/$G$24)))-$F$13-SUMPRODUCT($L$9:$L$25,$N$9:$N$25)-((E31/100)*(1-$F$12)*($F$18+$F$19))</f>
        <v>-32.9</v>
      </c>
      <c r="F33" s="47">
        <f t="shared" si="4"/>
        <v>-11.90000000000002</v>
      </c>
      <c r="G33" s="47">
        <f t="shared" si="4"/>
        <v>9.0999999999999588</v>
      </c>
      <c r="H33" s="47">
        <f t="shared" si="4"/>
        <v>30.100000000000044</v>
      </c>
      <c r="I33" s="47">
        <f t="shared" si="4"/>
        <v>51.100000000000023</v>
      </c>
      <c r="J33" s="47">
        <f t="shared" si="4"/>
        <v>72.099999999999994</v>
      </c>
      <c r="K33" s="47">
        <f t="shared" si="4"/>
        <v>93.09999999999998</v>
      </c>
      <c r="L33" s="47">
        <f t="shared" si="4"/>
        <v>114.09999999999995</v>
      </c>
      <c r="M33" s="52">
        <f t="shared" si="4"/>
        <v>135.10000000000005</v>
      </c>
      <c r="N33" s="100"/>
      <c r="O33" s="11">
        <f t="shared" si="3"/>
        <v>1</v>
      </c>
      <c r="P33" s="19"/>
      <c r="R33" s="25"/>
    </row>
    <row r="34" spans="1:18" x14ac:dyDescent="0.3">
      <c r="A34" s="23"/>
      <c r="C34" s="97">
        <f t="shared" si="1"/>
        <v>13.55</v>
      </c>
      <c r="D34" s="11">
        <f>IF(D39&gt;0,D35-0.25,0)</f>
        <v>13.25</v>
      </c>
      <c r="E34" s="48">
        <f t="shared" ref="E34:M34" si="5">($C$34*(E31/100)*(1-$F$12))+((1-$F$12)*($O$34*($G$23/100)*(($G$25*0.85)/$G$24)))-$F$13-SUMPRODUCT($L$9:$L$25,$N$9:$N$25)-((E31/100)*(1-$F$12)*($F$18+$F$19))</f>
        <v>-32.725000000000044</v>
      </c>
      <c r="F34" s="47">
        <f t="shared" si="5"/>
        <v>-11.287500000000065</v>
      </c>
      <c r="G34" s="47">
        <f t="shared" si="5"/>
        <v>10.150000000000027</v>
      </c>
      <c r="H34" s="47">
        <f t="shared" si="5"/>
        <v>31.587499999999999</v>
      </c>
      <c r="I34" s="47">
        <f t="shared" si="5"/>
        <v>53.024999999999977</v>
      </c>
      <c r="J34" s="47">
        <f t="shared" si="5"/>
        <v>74.462499999999949</v>
      </c>
      <c r="K34" s="47">
        <f t="shared" si="5"/>
        <v>95.899999999999935</v>
      </c>
      <c r="L34" s="47">
        <f t="shared" si="5"/>
        <v>117.33750000000002</v>
      </c>
      <c r="M34" s="52">
        <f t="shared" si="5"/>
        <v>138.77500000000001</v>
      </c>
      <c r="N34" s="100"/>
      <c r="O34" s="11">
        <f t="shared" si="3"/>
        <v>0.75</v>
      </c>
      <c r="P34" s="19"/>
      <c r="R34" s="25"/>
    </row>
    <row r="35" spans="1:18" x14ac:dyDescent="0.3">
      <c r="A35" s="23"/>
      <c r="C35" s="97">
        <f t="shared" si="1"/>
        <v>13.8</v>
      </c>
      <c r="D35" s="11">
        <f>IF(D39&gt;0,D36-0.25,0)</f>
        <v>13.5</v>
      </c>
      <c r="E35" s="48">
        <f t="shared" ref="E35:M35" si="6">($C$35*(E31/100)*(1-$F$12))+((1-$F$12)*($O$35*($G$23/100)*(($G$25*0.85)/$G$24)))-$F$13-SUMPRODUCT($L$9:$L$25,$N$9:$N$25)-((E31/100)*(1-$F$12)*($F$18+$F$19))</f>
        <v>-32.549999999999976</v>
      </c>
      <c r="F35" s="47">
        <f t="shared" si="6"/>
        <v>-10.674999999999883</v>
      </c>
      <c r="G35" s="47">
        <f t="shared" si="6"/>
        <v>11.200000000000095</v>
      </c>
      <c r="H35" s="47">
        <f t="shared" si="6"/>
        <v>33.075000000000067</v>
      </c>
      <c r="I35" s="47">
        <f t="shared" si="6"/>
        <v>54.950000000000045</v>
      </c>
      <c r="J35" s="47">
        <f t="shared" si="6"/>
        <v>76.825000000000017</v>
      </c>
      <c r="K35" s="47">
        <f t="shared" si="6"/>
        <v>98.700000000000117</v>
      </c>
      <c r="L35" s="47">
        <f t="shared" si="6"/>
        <v>120.57500000000009</v>
      </c>
      <c r="M35" s="52">
        <f t="shared" si="6"/>
        <v>142.45000000000007</v>
      </c>
      <c r="N35" s="100"/>
      <c r="O35" s="11">
        <f t="shared" si="3"/>
        <v>0.5</v>
      </c>
      <c r="P35" s="19"/>
      <c r="R35" s="25"/>
    </row>
    <row r="36" spans="1:18" x14ac:dyDescent="0.3">
      <c r="A36" s="23"/>
      <c r="C36" s="97">
        <f t="shared" si="1"/>
        <v>14.05</v>
      </c>
      <c r="D36" s="11">
        <f>IF(D39&gt;0,D37-0.25,0)</f>
        <v>13.75</v>
      </c>
      <c r="E36" s="48">
        <f t="shared" ref="E36:M36" si="7">($C$36*(E31/100)*(1-$F$12))+((1-$F$12)*($O$36*($G$23/100)*(($G$25*0.85)/$G$24)))-$F$13-SUMPRODUCT($L$9:$L$25,$N$9:$N$25)-((E31/100)*(1-$F$12)*($F$18+$F$19))</f>
        <v>-32.374999999999908</v>
      </c>
      <c r="F36" s="47">
        <f t="shared" si="7"/>
        <v>-10.062499999999929</v>
      </c>
      <c r="G36" s="47">
        <f t="shared" si="7"/>
        <v>12.25000000000005</v>
      </c>
      <c r="H36" s="47">
        <f t="shared" si="7"/>
        <v>34.562500000000021</v>
      </c>
      <c r="I36" s="47">
        <f t="shared" si="7"/>
        <v>56.875</v>
      </c>
      <c r="J36" s="47">
        <f t="shared" si="7"/>
        <v>79.187500000000085</v>
      </c>
      <c r="K36" s="47">
        <f t="shared" si="7"/>
        <v>101.50000000000007</v>
      </c>
      <c r="L36" s="47">
        <f t="shared" si="7"/>
        <v>123.81250000000004</v>
      </c>
      <c r="M36" s="52">
        <f t="shared" si="7"/>
        <v>146.12500000000003</v>
      </c>
      <c r="N36" s="100"/>
      <c r="O36" s="11">
        <f t="shared" si="3"/>
        <v>0.25</v>
      </c>
      <c r="P36" s="19"/>
      <c r="R36" s="25"/>
    </row>
    <row r="37" spans="1:18" x14ac:dyDescent="0.3">
      <c r="A37" s="23"/>
      <c r="C37" s="97">
        <f t="shared" si="1"/>
        <v>14.3</v>
      </c>
      <c r="D37" s="11">
        <f>IF(D39&gt;0,D38-0.25,0)</f>
        <v>14</v>
      </c>
      <c r="E37" s="48">
        <f t="shared" ref="E37:M37" si="8">($C$37*(E31/100)*(1-$F$12))+((1-$F$12)*($O$37*($G$23/100)*(($G$25*0.85)/$G$24)))-$F$13-SUMPRODUCT($L$9:$L$25,$N$9:$N$25)-((E31/100)*(1-$F$12)*($F$18+$F$19))</f>
        <v>-32.199999999999953</v>
      </c>
      <c r="F37" s="47">
        <f t="shared" si="8"/>
        <v>-9.4499999999999744</v>
      </c>
      <c r="G37" s="47">
        <f t="shared" si="8"/>
        <v>13.300000000000004</v>
      </c>
      <c r="H37" s="47">
        <f t="shared" si="8"/>
        <v>36.049999999999976</v>
      </c>
      <c r="I37" s="47">
        <f t="shared" si="8"/>
        <v>58.800000000000068</v>
      </c>
      <c r="J37" s="47">
        <f t="shared" si="8"/>
        <v>81.55000000000004</v>
      </c>
      <c r="K37" s="47">
        <f t="shared" si="8"/>
        <v>104.30000000000003</v>
      </c>
      <c r="L37" s="47">
        <f t="shared" si="8"/>
        <v>127.05</v>
      </c>
      <c r="M37" s="52">
        <f t="shared" si="8"/>
        <v>149.79999999999998</v>
      </c>
      <c r="N37" s="100"/>
      <c r="O37" s="11">
        <f t="shared" si="3"/>
        <v>0</v>
      </c>
      <c r="P37" s="19"/>
      <c r="R37" s="25"/>
    </row>
    <row r="38" spans="1:18" x14ac:dyDescent="0.3">
      <c r="A38" s="23"/>
      <c r="C38" s="97">
        <f t="shared" si="1"/>
        <v>14.55</v>
      </c>
      <c r="D38" s="11">
        <f>IF(D39&gt;0,D39-0.25,0)</f>
        <v>14.25</v>
      </c>
      <c r="E38" s="48">
        <f t="shared" ref="E38:M38" si="9">($C$38*(E31/100)*(1-$F$12))+((1-$F$12)*($O$38*($G$23/100)*(($G$25*0.85)/$G$24)))-$F$13-SUMPRODUCT($L$9:$L$25,$N$9:$N$25)-((E31/100)*(1-$F$12)*($F$18+$F$19))</f>
        <v>-22.049999999999976</v>
      </c>
      <c r="F38" s="47">
        <f t="shared" si="9"/>
        <v>1.1375000000000028</v>
      </c>
      <c r="G38" s="47">
        <f t="shared" si="9"/>
        <v>24.324999999999982</v>
      </c>
      <c r="H38" s="47">
        <f t="shared" si="9"/>
        <v>47.512500000000067</v>
      </c>
      <c r="I38" s="47">
        <f t="shared" si="9"/>
        <v>70.700000000000045</v>
      </c>
      <c r="J38" s="47">
        <f t="shared" si="9"/>
        <v>93.887500000000017</v>
      </c>
      <c r="K38" s="47">
        <f t="shared" si="9"/>
        <v>117.075</v>
      </c>
      <c r="L38" s="47">
        <f t="shared" si="9"/>
        <v>140.26249999999999</v>
      </c>
      <c r="M38" s="52">
        <f t="shared" si="9"/>
        <v>163.45000000000007</v>
      </c>
      <c r="N38" s="100"/>
      <c r="O38" s="11">
        <f t="shared" si="3"/>
        <v>0</v>
      </c>
      <c r="P38" s="19"/>
      <c r="R38" s="25"/>
    </row>
    <row r="39" spans="1:18" x14ac:dyDescent="0.3">
      <c r="A39" s="23"/>
      <c r="C39" s="102">
        <f>F8</f>
        <v>14.8</v>
      </c>
      <c r="D39" s="103">
        <f>F10</f>
        <v>14.5</v>
      </c>
      <c r="E39" s="48">
        <f t="shared" ref="E39:M39" si="10">($C$39*(E31/100)*(1-$F$12))+((1-$F$12)*($O$39*($G$23/100)*(($G$25*0.85)/$G$24)))-$F$13-SUMPRODUCT($L$9:$L$25,$N$9:$N$25)-((E31/100)*(1-$F$12)*($F$18+$F$19))</f>
        <v>-11.899999999999999</v>
      </c>
      <c r="F39" s="47">
        <f t="shared" si="10"/>
        <v>11.72499999999998</v>
      </c>
      <c r="G39" s="47">
        <f t="shared" si="10"/>
        <v>35.350000000000072</v>
      </c>
      <c r="H39" s="47">
        <f t="shared" si="10"/>
        <v>58.975000000000044</v>
      </c>
      <c r="I39" s="55">
        <f t="shared" si="10"/>
        <v>82.600000000000023</v>
      </c>
      <c r="J39" s="47">
        <f t="shared" si="10"/>
        <v>106.22499999999999</v>
      </c>
      <c r="K39" s="47">
        <f t="shared" si="10"/>
        <v>129.84999999999997</v>
      </c>
      <c r="L39" s="47">
        <f t="shared" si="10"/>
        <v>153.47500000000008</v>
      </c>
      <c r="M39" s="52">
        <f t="shared" si="10"/>
        <v>177.10000000000005</v>
      </c>
      <c r="N39" s="100"/>
      <c r="O39" s="11">
        <f t="shared" si="3"/>
        <v>0</v>
      </c>
      <c r="P39" s="19"/>
      <c r="R39" s="25"/>
    </row>
    <row r="40" spans="1:18" x14ac:dyDescent="0.3">
      <c r="A40" s="23"/>
      <c r="C40" s="97">
        <f>IF(C39&gt;0,C39+0.25,0)</f>
        <v>15.05</v>
      </c>
      <c r="D40" s="11">
        <f>IF(D39&gt;0,D39+0.25,0)</f>
        <v>14.75</v>
      </c>
      <c r="E40" s="48">
        <f>($C$40*(E31/100)*(1-$F$12))+((1-$F$12)*($O$40*($G$23/100)*(($G$25*0.85)/$G$24)))-$F$13-SUMPRODUCT($L$9:$L$25,$N$9:$N$25)-((E31/100)*(1-$F$12)*($F$18+$F$19))</f>
        <v>-1.7500000000000213</v>
      </c>
      <c r="F40" s="47">
        <f t="shared" ref="F40:M40" si="11">($C$40*(F31/100)*(1-$F$12))+((1-$F$12)*($O$40*($G$23/100)*(($G$25*0.85)/$G$24)))-$F$13-SUMPRODUCT($L$9:$L$25,$N$9:$N$25)-((F31/100)*(1-$F$12)*($F$18+$F$19))</f>
        <v>22.312500000000071</v>
      </c>
      <c r="G40" s="47">
        <f t="shared" si="11"/>
        <v>46.37500000000005</v>
      </c>
      <c r="H40" s="47">
        <f t="shared" si="11"/>
        <v>70.437500000000028</v>
      </c>
      <c r="I40" s="47">
        <f t="shared" si="11"/>
        <v>94.5</v>
      </c>
      <c r="J40" s="47">
        <f t="shared" si="11"/>
        <v>118.56249999999997</v>
      </c>
      <c r="K40" s="47">
        <f t="shared" si="11"/>
        <v>142.62500000000006</v>
      </c>
      <c r="L40" s="47">
        <f t="shared" si="11"/>
        <v>166.68750000000006</v>
      </c>
      <c r="M40" s="52">
        <f t="shared" si="11"/>
        <v>190.75000000000003</v>
      </c>
      <c r="N40" s="100"/>
      <c r="O40" s="11">
        <f t="shared" si="3"/>
        <v>0</v>
      </c>
      <c r="P40" s="19"/>
      <c r="R40" s="25"/>
    </row>
    <row r="41" spans="1:18" x14ac:dyDescent="0.3">
      <c r="A41" s="23"/>
      <c r="C41" s="97">
        <f t="shared" ref="C41:C46" si="12">IF(C40&gt;0,C40+0.25,0)</f>
        <v>15.3</v>
      </c>
      <c r="D41" s="11">
        <f>IF(D39&gt;0,D40+0.25,0)</f>
        <v>15</v>
      </c>
      <c r="E41" s="48">
        <f t="shared" ref="E41:M41" si="13">($C$41*(E31/100)*(1-$F$12))+((1-$F$12)*($O$41*($G$23/100)*(($G$25*0.85)/$G$24)))-$F$13-SUMPRODUCT($L$9:$L$25,$N$9:$N$25)-((E31/100)*(1-$F$12)*($F$18+$F$19))</f>
        <v>8.4000000000000696</v>
      </c>
      <c r="F41" s="47">
        <f t="shared" si="13"/>
        <v>32.900000000000048</v>
      </c>
      <c r="G41" s="47">
        <f t="shared" si="13"/>
        <v>57.400000000000027</v>
      </c>
      <c r="H41" s="47">
        <f t="shared" si="13"/>
        <v>81.900000000000006</v>
      </c>
      <c r="I41" s="47">
        <f t="shared" si="13"/>
        <v>106.39999999999998</v>
      </c>
      <c r="J41" s="47">
        <f t="shared" si="13"/>
        <v>130.90000000000006</v>
      </c>
      <c r="K41" s="47">
        <f t="shared" si="13"/>
        <v>155.40000000000003</v>
      </c>
      <c r="L41" s="47">
        <f t="shared" si="13"/>
        <v>179.90000000000003</v>
      </c>
      <c r="M41" s="52">
        <f t="shared" si="13"/>
        <v>204.4</v>
      </c>
      <c r="N41" s="100"/>
      <c r="O41" s="11">
        <f t="shared" si="3"/>
        <v>0</v>
      </c>
      <c r="P41" s="19"/>
      <c r="R41" s="25"/>
    </row>
    <row r="42" spans="1:18" x14ac:dyDescent="0.3">
      <c r="A42" s="23"/>
      <c r="C42" s="97">
        <f t="shared" si="12"/>
        <v>15.55</v>
      </c>
      <c r="D42" s="11">
        <f>IF(D39&gt;0,D41+0.25,0)</f>
        <v>15.25</v>
      </c>
      <c r="E42" s="48">
        <f t="shared" ref="E42:M42" si="14">($C$42*(E31/100)*(1-$F$12))+((1-$F$12)*($O$42*($G$23/100)*(($G$25*0.85)/$G$24)))-$F$13-SUMPRODUCT($L$9:$L$25,$N$9:$N$25)-((E31/100)*(1-$F$12)*($F$18+$F$19))</f>
        <v>18.550000000000047</v>
      </c>
      <c r="F42" s="47">
        <f t="shared" si="14"/>
        <v>43.487500000000026</v>
      </c>
      <c r="G42" s="47">
        <f t="shared" si="14"/>
        <v>68.425000000000011</v>
      </c>
      <c r="H42" s="47">
        <f t="shared" si="14"/>
        <v>93.362499999999983</v>
      </c>
      <c r="I42" s="47">
        <f t="shared" si="14"/>
        <v>118.30000000000007</v>
      </c>
      <c r="J42" s="47">
        <f t="shared" si="14"/>
        <v>143.23750000000004</v>
      </c>
      <c r="K42" s="47">
        <f t="shared" si="14"/>
        <v>168.17500000000001</v>
      </c>
      <c r="L42" s="47">
        <f t="shared" si="14"/>
        <v>193.11250000000001</v>
      </c>
      <c r="M42" s="52">
        <f t="shared" si="14"/>
        <v>218.04999999999998</v>
      </c>
      <c r="N42" s="100"/>
      <c r="O42" s="11">
        <f t="shared" si="3"/>
        <v>0</v>
      </c>
      <c r="P42" s="19"/>
      <c r="R42" s="25"/>
    </row>
    <row r="43" spans="1:18" x14ac:dyDescent="0.3">
      <c r="A43" s="23"/>
      <c r="C43" s="97">
        <f t="shared" si="12"/>
        <v>15.8</v>
      </c>
      <c r="D43" s="11">
        <f>IF(D39&gt;0,D42+0.25,0)</f>
        <v>15.5</v>
      </c>
      <c r="E43" s="48">
        <f t="shared" ref="E43:M43" si="15">($C$43*(E31/100)*(1-$F$12))+((1-$F$12)*($O$43*($G$23/100)*(($G$25*0.85)/$G$24)))-$F$13-SUMPRODUCT($L$9:$L$25,$N$9:$N$25)-((E31/100)*(1-$F$12)*($F$18+$F$19))</f>
        <v>28.700000000000024</v>
      </c>
      <c r="F43" s="47">
        <f t="shared" si="15"/>
        <v>54.075000000000003</v>
      </c>
      <c r="G43" s="47">
        <f t="shared" si="15"/>
        <v>79.449999999999989</v>
      </c>
      <c r="H43" s="47">
        <f t="shared" si="15"/>
        <v>104.82500000000007</v>
      </c>
      <c r="I43" s="47">
        <f t="shared" si="15"/>
        <v>130.20000000000005</v>
      </c>
      <c r="J43" s="47">
        <f t="shared" si="15"/>
        <v>155.57500000000002</v>
      </c>
      <c r="K43" s="47">
        <f t="shared" si="15"/>
        <v>180.95</v>
      </c>
      <c r="L43" s="47">
        <f t="shared" si="15"/>
        <v>206.32499999999999</v>
      </c>
      <c r="M43" s="52">
        <f t="shared" si="15"/>
        <v>231.70000000000007</v>
      </c>
      <c r="N43" s="100"/>
      <c r="O43" s="11">
        <f t="shared" si="3"/>
        <v>0</v>
      </c>
      <c r="P43" s="19"/>
      <c r="R43" s="25"/>
    </row>
    <row r="44" spans="1:18" x14ac:dyDescent="0.3">
      <c r="A44" s="23"/>
      <c r="C44" s="97">
        <f t="shared" si="12"/>
        <v>16.05</v>
      </c>
      <c r="D44" s="11">
        <f>IF(D39&gt;0,D43+0.25,0)</f>
        <v>15.75</v>
      </c>
      <c r="E44" s="48">
        <f t="shared" ref="E44:M44" si="16">($C$44*(E31/100)*(1-$F$12))+((1-$F$12)*($O$44*($G$23/100)*(($G$25*0.85)/$G$24)))-$F$13-SUMPRODUCT($L$9:$L$25,$N$9:$N$25)-((E31/100)*(1-$F$12)*($F$18+$F$19))</f>
        <v>38.85</v>
      </c>
      <c r="F44" s="47">
        <f t="shared" si="16"/>
        <v>64.66249999999998</v>
      </c>
      <c r="G44" s="47">
        <f t="shared" si="16"/>
        <v>90.47500000000008</v>
      </c>
      <c r="H44" s="47">
        <f t="shared" si="16"/>
        <v>116.28750000000005</v>
      </c>
      <c r="I44" s="47">
        <f t="shared" si="16"/>
        <v>142.10000000000002</v>
      </c>
      <c r="J44" s="47">
        <f t="shared" si="16"/>
        <v>167.91249999999999</v>
      </c>
      <c r="K44" s="47">
        <f t="shared" si="16"/>
        <v>193.72499999999997</v>
      </c>
      <c r="L44" s="47">
        <f t="shared" si="16"/>
        <v>219.53750000000008</v>
      </c>
      <c r="M44" s="52">
        <f t="shared" si="16"/>
        <v>245.35000000000005</v>
      </c>
      <c r="N44" s="100"/>
      <c r="O44" s="11">
        <f t="shared" si="3"/>
        <v>0</v>
      </c>
      <c r="P44" s="19"/>
      <c r="R44" s="25"/>
    </row>
    <row r="45" spans="1:18" x14ac:dyDescent="0.3">
      <c r="A45" s="23"/>
      <c r="C45" s="97">
        <f t="shared" si="12"/>
        <v>16.3</v>
      </c>
      <c r="D45" s="11">
        <f>IF(D39&gt;0,D44+0.25,0)</f>
        <v>16</v>
      </c>
      <c r="E45" s="48">
        <f t="shared" ref="E45:M45" si="17">($C$45*(E31/100)*(1-$F$12))+((1-$F$12)*($O$45*($G$23/100)*(($G$25*0.85)/$G$24)))-$F$13-SUMPRODUCT($L$9:$L$25,$N$9:$N$25)-((E31/100)*(1-$F$12)*($F$18+$F$19))</f>
        <v>48.999999999999979</v>
      </c>
      <c r="F45" s="47">
        <f t="shared" si="17"/>
        <v>75.250000000000071</v>
      </c>
      <c r="G45" s="47">
        <f t="shared" si="17"/>
        <v>101.50000000000006</v>
      </c>
      <c r="H45" s="47">
        <f t="shared" si="17"/>
        <v>127.75000000000003</v>
      </c>
      <c r="I45" s="47">
        <f t="shared" si="17"/>
        <v>154</v>
      </c>
      <c r="J45" s="47">
        <f t="shared" si="17"/>
        <v>180.24999999999997</v>
      </c>
      <c r="K45" s="47">
        <f t="shared" si="17"/>
        <v>206.50000000000006</v>
      </c>
      <c r="L45" s="47">
        <f t="shared" si="17"/>
        <v>232.75000000000006</v>
      </c>
      <c r="M45" s="52">
        <f t="shared" si="17"/>
        <v>259</v>
      </c>
      <c r="N45" s="100"/>
      <c r="O45" s="11">
        <f t="shared" si="3"/>
        <v>0</v>
      </c>
      <c r="P45" s="19"/>
      <c r="R45" s="25"/>
    </row>
    <row r="46" spans="1:18" ht="19.5" thickBot="1" x14ac:dyDescent="0.35">
      <c r="A46" s="23"/>
      <c r="C46" s="97">
        <f t="shared" si="12"/>
        <v>16.55</v>
      </c>
      <c r="D46" s="11">
        <f>IF(D39&gt;0,D45+0.25,0)</f>
        <v>16.25</v>
      </c>
      <c r="E46" s="49">
        <f t="shared" ref="E46:M46" si="18">($C$46*(E31/100)*(1-$F$12))+((1-$F$12)*($O$46*($G$23/100)*(($G$25*0.85)/$G$24)))-$F$13-SUMPRODUCT($L$9:$L$25,$N$9:$N$25)-((E31/100)*(1-$F$12)*($F$18+$F$19))</f>
        <v>59.15000000000007</v>
      </c>
      <c r="F46" s="53">
        <f t="shared" si="18"/>
        <v>85.837500000000048</v>
      </c>
      <c r="G46" s="53">
        <f t="shared" si="18"/>
        <v>112.52500000000003</v>
      </c>
      <c r="H46" s="53">
        <f t="shared" si="18"/>
        <v>139.21250000000001</v>
      </c>
      <c r="I46" s="53">
        <f t="shared" si="18"/>
        <v>165.89999999999998</v>
      </c>
      <c r="J46" s="53">
        <f t="shared" si="18"/>
        <v>192.58750000000006</v>
      </c>
      <c r="K46" s="53">
        <f t="shared" si="18"/>
        <v>219.27500000000003</v>
      </c>
      <c r="L46" s="53">
        <f t="shared" si="18"/>
        <v>245.96250000000003</v>
      </c>
      <c r="M46" s="54">
        <f t="shared" si="18"/>
        <v>272.64999999999998</v>
      </c>
      <c r="N46" s="100"/>
      <c r="O46" s="11">
        <f t="shared" si="3"/>
        <v>0</v>
      </c>
      <c r="P46" s="19"/>
      <c r="R46" s="25"/>
    </row>
    <row r="47" spans="1:18" x14ac:dyDescent="0.3">
      <c r="A47" s="23"/>
      <c r="C47" s="42"/>
      <c r="D47" s="11"/>
      <c r="E47" s="43"/>
      <c r="F47" s="43"/>
      <c r="G47" s="43"/>
      <c r="H47" s="43"/>
      <c r="I47" s="43"/>
      <c r="J47" s="43"/>
      <c r="K47" s="43"/>
      <c r="L47" s="43"/>
      <c r="M47" s="43"/>
      <c r="N47" s="5"/>
      <c r="O47" s="5"/>
      <c r="P47" s="19"/>
      <c r="R47" s="25"/>
    </row>
    <row r="48" spans="1:18" ht="19.5" thickBot="1" x14ac:dyDescent="0.35">
      <c r="A48" s="23"/>
      <c r="C48" s="109"/>
      <c r="D48" s="110"/>
      <c r="E48" s="111"/>
      <c r="F48" s="111"/>
      <c r="G48" s="111"/>
      <c r="H48" s="111"/>
      <c r="I48" s="112" t="s">
        <v>61</v>
      </c>
      <c r="J48" s="111"/>
      <c r="K48" s="111"/>
      <c r="L48" s="111"/>
      <c r="M48" s="111"/>
      <c r="N48" s="21"/>
      <c r="O48" s="21"/>
      <c r="P48" s="22"/>
      <c r="R48" s="25"/>
    </row>
    <row r="49" spans="1:18" x14ac:dyDescent="0.3">
      <c r="A49" s="23"/>
      <c r="C49" s="98" t="s">
        <v>65</v>
      </c>
      <c r="D49" s="6" t="s">
        <v>65</v>
      </c>
      <c r="E49" s="11"/>
      <c r="F49" s="11"/>
      <c r="G49" s="11"/>
      <c r="H49" s="11"/>
      <c r="I49" s="11"/>
      <c r="J49" s="11"/>
      <c r="K49" s="11"/>
      <c r="L49" s="11"/>
      <c r="M49" s="11"/>
      <c r="N49" s="100"/>
      <c r="O49" s="6" t="s">
        <v>66</v>
      </c>
      <c r="P49" s="19"/>
      <c r="R49" s="25"/>
    </row>
    <row r="50" spans="1:18" ht="21" x14ac:dyDescent="0.35">
      <c r="A50" s="23"/>
      <c r="C50" s="98" t="s">
        <v>63</v>
      </c>
      <c r="D50" s="6" t="s">
        <v>64</v>
      </c>
      <c r="E50" s="5"/>
      <c r="F50" s="12"/>
      <c r="G50" s="5"/>
      <c r="H50" s="5"/>
      <c r="I50" s="44" t="s">
        <v>30</v>
      </c>
      <c r="J50" s="5"/>
      <c r="K50" s="5"/>
      <c r="L50" s="5"/>
      <c r="M50" s="5"/>
      <c r="N50" s="100"/>
      <c r="O50" s="6" t="s">
        <v>53</v>
      </c>
      <c r="P50" s="19"/>
      <c r="R50" s="25"/>
    </row>
    <row r="51" spans="1:18" x14ac:dyDescent="0.3">
      <c r="A51" s="23"/>
      <c r="C51" s="98" t="s">
        <v>62</v>
      </c>
      <c r="D51" s="6" t="s">
        <v>62</v>
      </c>
      <c r="E51" s="5"/>
      <c r="F51" s="5"/>
      <c r="G51" s="5"/>
      <c r="H51" s="5"/>
      <c r="I51" s="8" t="s">
        <v>1</v>
      </c>
      <c r="J51" s="5"/>
      <c r="K51" s="5"/>
      <c r="L51" s="5"/>
      <c r="M51" s="5"/>
      <c r="N51" s="100"/>
      <c r="O51" s="6" t="s">
        <v>54</v>
      </c>
      <c r="P51" s="19"/>
      <c r="R51" s="25"/>
    </row>
    <row r="52" spans="1:18" ht="19.5" thickBot="1" x14ac:dyDescent="0.35">
      <c r="A52" s="23"/>
      <c r="C52" s="99" t="s">
        <v>52</v>
      </c>
      <c r="D52" s="96" t="s">
        <v>52</v>
      </c>
      <c r="E52" s="31">
        <f>IF(I52&gt;0,F52-250,0)</f>
        <v>5800</v>
      </c>
      <c r="F52" s="31">
        <f>IF(I52&gt;0,G52-250,0)</f>
        <v>6050</v>
      </c>
      <c r="G52" s="31">
        <f>IF(I52&gt;0,H52-250,0)</f>
        <v>6300</v>
      </c>
      <c r="H52" s="31">
        <f>IF(I52&gt;0,I52-250,0)</f>
        <v>6550</v>
      </c>
      <c r="I52" s="101">
        <f>F9</f>
        <v>6800</v>
      </c>
      <c r="J52" s="31">
        <f>IF(I52&gt;0,I52+250,0)</f>
        <v>7050</v>
      </c>
      <c r="K52" s="31">
        <f>IF(I52&gt;0,J52+250,0)</f>
        <v>7300</v>
      </c>
      <c r="L52" s="31">
        <f>IF(I52&gt;0,K52+250,0)</f>
        <v>7550</v>
      </c>
      <c r="M52" s="31">
        <f>IF(I52&gt;0,L52+250,0)</f>
        <v>7800</v>
      </c>
      <c r="N52" s="9"/>
      <c r="O52" s="95" t="s">
        <v>67</v>
      </c>
      <c r="P52" s="19"/>
      <c r="R52" s="25"/>
    </row>
    <row r="53" spans="1:18" x14ac:dyDescent="0.3">
      <c r="A53" s="23"/>
      <c r="C53" s="97">
        <f t="shared" ref="C53:C59" si="19">IF(C54&gt;0,C54-0.25,0)</f>
        <v>13.05</v>
      </c>
      <c r="D53" s="11">
        <f>IF(D60&gt;0,D54-0.25,0)</f>
        <v>12.75</v>
      </c>
      <c r="E53" s="46">
        <f t="shared" ref="E53:M53" si="20">($C$53*(E52/100)*$F$12)+($F$12*($O$53*($G$23/100)*(($G$25*0.85)/$G$24)))+$F$13-SUMPRODUCT($L$9:$L$25,$M$9:$M$25)-((E52/100)*$F$12*($F$18+$F$19))</f>
        <v>35.825000000000024</v>
      </c>
      <c r="F53" s="50">
        <f t="shared" si="20"/>
        <v>44.637500000000017</v>
      </c>
      <c r="G53" s="50">
        <f t="shared" si="20"/>
        <v>53.449999999999982</v>
      </c>
      <c r="H53" s="50">
        <f t="shared" si="20"/>
        <v>62.262500000000003</v>
      </c>
      <c r="I53" s="50">
        <f t="shared" si="20"/>
        <v>71.075000000000031</v>
      </c>
      <c r="J53" s="50">
        <f t="shared" si="20"/>
        <v>79.887499999999989</v>
      </c>
      <c r="K53" s="50">
        <f t="shared" si="20"/>
        <v>88.700000000000017</v>
      </c>
      <c r="L53" s="50">
        <f t="shared" si="20"/>
        <v>97.512500000000045</v>
      </c>
      <c r="M53" s="51">
        <f t="shared" si="20"/>
        <v>106.325</v>
      </c>
      <c r="N53" s="100"/>
      <c r="O53" s="11">
        <f t="shared" ref="O53:O67" si="21">IF(D53&lt;$G$22,$G$22-D53,0)</f>
        <v>1.25</v>
      </c>
      <c r="P53" s="19"/>
      <c r="R53" s="25"/>
    </row>
    <row r="54" spans="1:18" x14ac:dyDescent="0.3">
      <c r="A54" s="23"/>
      <c r="C54" s="97">
        <f t="shared" si="19"/>
        <v>13.3</v>
      </c>
      <c r="D54" s="11">
        <f>IF(D60&gt;0,D55-0.25,0)</f>
        <v>13</v>
      </c>
      <c r="E54" s="48">
        <f t="shared" ref="E54:M54" si="22">($C$54*(E52/100)*$F$12)+($F$12*($O$54*($G$23/100)*(($G$25*0.85)/$G$24)))+$F$13-SUMPRODUCT($L$9:$L$25,$M$9:$M$25)-((E52/100)*$F$12*($F$18+$F$19))</f>
        <v>35.900000000000013</v>
      </c>
      <c r="F54" s="47">
        <f t="shared" si="22"/>
        <v>44.900000000000006</v>
      </c>
      <c r="G54" s="47">
        <f t="shared" si="22"/>
        <v>53.900000000000027</v>
      </c>
      <c r="H54" s="47">
        <f t="shared" si="22"/>
        <v>62.900000000000048</v>
      </c>
      <c r="I54" s="47">
        <f t="shared" si="22"/>
        <v>71.90000000000002</v>
      </c>
      <c r="J54" s="47">
        <f t="shared" si="22"/>
        <v>80.900000000000034</v>
      </c>
      <c r="K54" s="47">
        <f t="shared" si="22"/>
        <v>89.900000000000063</v>
      </c>
      <c r="L54" s="47">
        <f t="shared" si="22"/>
        <v>98.900000000000034</v>
      </c>
      <c r="M54" s="52">
        <f t="shared" si="22"/>
        <v>107.90000000000005</v>
      </c>
      <c r="N54" s="100"/>
      <c r="O54" s="11">
        <f t="shared" si="21"/>
        <v>1</v>
      </c>
      <c r="P54" s="19"/>
      <c r="R54" s="25"/>
    </row>
    <row r="55" spans="1:18" x14ac:dyDescent="0.3">
      <c r="A55" s="23"/>
      <c r="C55" s="97">
        <f t="shared" si="19"/>
        <v>13.55</v>
      </c>
      <c r="D55" s="11">
        <f>IF(D60&gt;0,D56-0.25,0)</f>
        <v>13.25</v>
      </c>
      <c r="E55" s="48">
        <f t="shared" ref="E55:M55" si="23">($C$55*(E52/100)*$F$12)+($F$12*($O$55*($G$23/100)*(($G$25*0.85)/$G$24)))+$F$13-SUMPRODUCT($L$9:$L$25,$M$9:$M$25)-((E52/100)*$F$12*($F$18+$F$19))</f>
        <v>35.975000000000001</v>
      </c>
      <c r="F55" s="47">
        <f t="shared" si="23"/>
        <v>45.162499999999994</v>
      </c>
      <c r="G55" s="47">
        <f t="shared" si="23"/>
        <v>54.350000000000016</v>
      </c>
      <c r="H55" s="47">
        <f t="shared" si="23"/>
        <v>63.53749999999998</v>
      </c>
      <c r="I55" s="47">
        <f t="shared" si="23"/>
        <v>72.725000000000009</v>
      </c>
      <c r="J55" s="47">
        <f t="shared" si="23"/>
        <v>81.912500000000023</v>
      </c>
      <c r="K55" s="47">
        <f t="shared" si="23"/>
        <v>91.1</v>
      </c>
      <c r="L55" s="47">
        <f t="shared" si="23"/>
        <v>100.28750000000002</v>
      </c>
      <c r="M55" s="52">
        <f t="shared" si="23"/>
        <v>109.47499999999998</v>
      </c>
      <c r="N55" s="100"/>
      <c r="O55" s="11">
        <f t="shared" si="21"/>
        <v>0.75</v>
      </c>
      <c r="P55" s="19"/>
      <c r="R55" s="25"/>
    </row>
    <row r="56" spans="1:18" x14ac:dyDescent="0.3">
      <c r="A56" s="23"/>
      <c r="C56" s="97">
        <f t="shared" si="19"/>
        <v>13.8</v>
      </c>
      <c r="D56" s="11">
        <f>IF(D60&gt;0,D57-0.25,0)</f>
        <v>13.5</v>
      </c>
      <c r="E56" s="48">
        <f t="shared" ref="E56:M56" si="24">($C$56*(E52/100)*$F$12)+($F$12*($O$56*($G$23/100)*(($G$25*0.85)/$G$24)))+$F$13-SUMPRODUCT($L$9:$L$25,$M$9:$M$25)-((E52/100)*$F$12*($F$18+$F$19))</f>
        <v>36.050000000000018</v>
      </c>
      <c r="F56" s="47">
        <f t="shared" si="24"/>
        <v>45.42500000000004</v>
      </c>
      <c r="G56" s="47">
        <f t="shared" si="24"/>
        <v>54.800000000000004</v>
      </c>
      <c r="H56" s="47">
        <f t="shared" si="24"/>
        <v>64.175000000000026</v>
      </c>
      <c r="I56" s="47">
        <f t="shared" si="24"/>
        <v>73.550000000000054</v>
      </c>
      <c r="J56" s="47">
        <f t="shared" si="24"/>
        <v>82.925000000000011</v>
      </c>
      <c r="K56" s="47">
        <f t="shared" si="24"/>
        <v>92.30000000000004</v>
      </c>
      <c r="L56" s="47">
        <f t="shared" si="24"/>
        <v>101.67500000000001</v>
      </c>
      <c r="M56" s="52">
        <f t="shared" si="24"/>
        <v>111.05000000000003</v>
      </c>
      <c r="N56" s="100"/>
      <c r="O56" s="11">
        <f t="shared" si="21"/>
        <v>0.5</v>
      </c>
      <c r="P56" s="19"/>
      <c r="R56" s="25"/>
    </row>
    <row r="57" spans="1:18" x14ac:dyDescent="0.3">
      <c r="A57" s="23"/>
      <c r="C57" s="97">
        <f t="shared" si="19"/>
        <v>14.05</v>
      </c>
      <c r="D57" s="11">
        <f>IF(D60&gt;0,D58-0.25,0)</f>
        <v>13.75</v>
      </c>
      <c r="E57" s="48">
        <f t="shared" ref="E57:M57" si="25">($C$57*(E52/100)*$F$12)+($F$12*($O$57*($G$23/100)*(($G$25*0.85)/$G$24)))+$F$13-SUMPRODUCT($L$9:$L$25,$M$9:$M$25)-((E52/100)*$F$12*($F$18+$F$19))</f>
        <v>36.125000000000036</v>
      </c>
      <c r="F57" s="47">
        <f t="shared" si="25"/>
        <v>45.687500000000028</v>
      </c>
      <c r="G57" s="47">
        <f t="shared" si="25"/>
        <v>55.249999999999993</v>
      </c>
      <c r="H57" s="47">
        <f t="shared" si="25"/>
        <v>64.812500000000014</v>
      </c>
      <c r="I57" s="47">
        <f t="shared" si="25"/>
        <v>74.374999999999986</v>
      </c>
      <c r="J57" s="47">
        <f t="shared" si="25"/>
        <v>83.9375</v>
      </c>
      <c r="K57" s="47">
        <f t="shared" si="25"/>
        <v>93.499999999999972</v>
      </c>
      <c r="L57" s="47">
        <f t="shared" si="25"/>
        <v>103.0625</v>
      </c>
      <c r="M57" s="52">
        <f t="shared" si="25"/>
        <v>112.62500000000001</v>
      </c>
      <c r="N57" s="100"/>
      <c r="O57" s="11">
        <f t="shared" si="21"/>
        <v>0.25</v>
      </c>
      <c r="P57" s="19"/>
      <c r="R57" s="25"/>
    </row>
    <row r="58" spans="1:18" x14ac:dyDescent="0.3">
      <c r="A58" s="23"/>
      <c r="C58" s="97">
        <f t="shared" si="19"/>
        <v>14.3</v>
      </c>
      <c r="D58" s="11">
        <f>IF(D60&gt;0,D59-0.25,0)</f>
        <v>14</v>
      </c>
      <c r="E58" s="48">
        <f t="shared" ref="E58:M58" si="26">($C$58*(E52/100)*$F$12)+($F$12*($O$58*($G$23/100)*(($G$25*0.85)/$G$24)))+$F$13-SUMPRODUCT($L$9:$L$25,$M$9:$M$25)-((E52/100)*$F$12*($F$18+$F$19))</f>
        <v>36.200000000000024</v>
      </c>
      <c r="F58" s="47">
        <f t="shared" si="26"/>
        <v>45.950000000000017</v>
      </c>
      <c r="G58" s="47">
        <f t="shared" si="26"/>
        <v>55.700000000000038</v>
      </c>
      <c r="H58" s="47">
        <f t="shared" si="26"/>
        <v>65.45</v>
      </c>
      <c r="I58" s="47">
        <f t="shared" si="26"/>
        <v>75.200000000000031</v>
      </c>
      <c r="J58" s="47">
        <f t="shared" si="26"/>
        <v>84.949999999999989</v>
      </c>
      <c r="K58" s="47">
        <f t="shared" si="26"/>
        <v>94.700000000000017</v>
      </c>
      <c r="L58" s="47">
        <f t="shared" si="26"/>
        <v>104.45000000000005</v>
      </c>
      <c r="M58" s="52">
        <f t="shared" si="26"/>
        <v>114.2</v>
      </c>
      <c r="N58" s="100"/>
      <c r="O58" s="11">
        <f t="shared" si="21"/>
        <v>0</v>
      </c>
      <c r="P58" s="19"/>
      <c r="R58" s="25"/>
    </row>
    <row r="59" spans="1:18" x14ac:dyDescent="0.3">
      <c r="A59" s="23"/>
      <c r="C59" s="97">
        <f t="shared" si="19"/>
        <v>14.55</v>
      </c>
      <c r="D59" s="11">
        <f>IF(D60&gt;0,D60-0.25,0)</f>
        <v>14.25</v>
      </c>
      <c r="E59" s="48">
        <f t="shared" ref="E59:M59" si="27">($C$59*(E52/100)*$F$12)+($F$12*($O$59*($G$23/100)*(($G$25*0.85)/$G$24)))+$F$13-SUMPRODUCT($L$9:$L$25,$M$9:$M$25)-((E52/100)*$F$12*($F$18+$F$19))</f>
        <v>40.550000000000018</v>
      </c>
      <c r="F59" s="47">
        <f t="shared" si="27"/>
        <v>50.48750000000004</v>
      </c>
      <c r="G59" s="47">
        <f t="shared" si="27"/>
        <v>60.425000000000004</v>
      </c>
      <c r="H59" s="47">
        <f t="shared" si="27"/>
        <v>70.362500000000026</v>
      </c>
      <c r="I59" s="47">
        <f t="shared" si="27"/>
        <v>80.3</v>
      </c>
      <c r="J59" s="47">
        <f t="shared" si="27"/>
        <v>90.237500000000011</v>
      </c>
      <c r="K59" s="47">
        <f t="shared" si="27"/>
        <v>100.17500000000004</v>
      </c>
      <c r="L59" s="47">
        <f t="shared" si="27"/>
        <v>110.11250000000001</v>
      </c>
      <c r="M59" s="52">
        <f t="shared" si="27"/>
        <v>120.05000000000003</v>
      </c>
      <c r="N59" s="100"/>
      <c r="O59" s="11">
        <f t="shared" si="21"/>
        <v>0</v>
      </c>
      <c r="P59" s="19"/>
      <c r="R59" s="25"/>
    </row>
    <row r="60" spans="1:18" x14ac:dyDescent="0.3">
      <c r="A60" s="23"/>
      <c r="C60" s="102">
        <f>F8</f>
        <v>14.8</v>
      </c>
      <c r="D60" s="103">
        <f>F10</f>
        <v>14.5</v>
      </c>
      <c r="E60" s="48">
        <f t="shared" ref="E60:M60" si="28">($C$60*(E52/100)*$F$12)+($F$12*($O$60*($G$23/100)*(($G$25*0.85)/$G$24)))+$F$13-SUMPRODUCT($L$9:$L$25,$M$9:$M$25)-((E52/100)*$F$12*($F$18+$F$19))</f>
        <v>44.900000000000041</v>
      </c>
      <c r="F60" s="47">
        <f t="shared" si="28"/>
        <v>55.025000000000006</v>
      </c>
      <c r="G60" s="47">
        <f t="shared" si="28"/>
        <v>65.150000000000034</v>
      </c>
      <c r="H60" s="47">
        <f t="shared" si="28"/>
        <v>75.274999999999991</v>
      </c>
      <c r="I60" s="55">
        <f t="shared" si="28"/>
        <v>85.40000000000002</v>
      </c>
      <c r="J60" s="47">
        <f t="shared" si="28"/>
        <v>95.525000000000034</v>
      </c>
      <c r="K60" s="47">
        <f t="shared" si="28"/>
        <v>105.65</v>
      </c>
      <c r="L60" s="47">
        <f t="shared" si="28"/>
        <v>115.77500000000003</v>
      </c>
      <c r="M60" s="52">
        <f t="shared" si="28"/>
        <v>125.89999999999999</v>
      </c>
      <c r="N60" s="100"/>
      <c r="O60" s="11">
        <f t="shared" si="21"/>
        <v>0</v>
      </c>
      <c r="P60" s="19"/>
      <c r="R60" s="25"/>
    </row>
    <row r="61" spans="1:18" x14ac:dyDescent="0.3">
      <c r="A61" s="23"/>
      <c r="C61" s="97">
        <f>IF(C60&gt;0,C60+0.25,0)</f>
        <v>15.05</v>
      </c>
      <c r="D61" s="11">
        <f>IF(D60&gt;0,D60+0.25,0)</f>
        <v>14.75</v>
      </c>
      <c r="E61" s="48">
        <f t="shared" ref="E61:M61" si="29">($C$61*(E52/100)*$F$12)+($F$12*($O$61*($G$23/100)*(($G$25*0.85)/$G$24)))+$F$13-SUMPRODUCT($L$9:$L$25,$M$9:$M$25)-((E52/100)*$F$12*($F$18+$F$19))</f>
        <v>49.250000000000007</v>
      </c>
      <c r="F61" s="47">
        <f t="shared" si="29"/>
        <v>59.562500000000028</v>
      </c>
      <c r="G61" s="47">
        <f t="shared" si="29"/>
        <v>69.875</v>
      </c>
      <c r="H61" s="47">
        <f t="shared" si="29"/>
        <v>80.187500000000014</v>
      </c>
      <c r="I61" s="47">
        <f t="shared" si="29"/>
        <v>90.500000000000043</v>
      </c>
      <c r="J61" s="47">
        <f t="shared" si="29"/>
        <v>100.8125</v>
      </c>
      <c r="K61" s="47">
        <f t="shared" si="29"/>
        <v>111.12500000000003</v>
      </c>
      <c r="L61" s="47">
        <f t="shared" si="29"/>
        <v>121.4375</v>
      </c>
      <c r="M61" s="52">
        <f t="shared" si="29"/>
        <v>131.75000000000003</v>
      </c>
      <c r="N61" s="100"/>
      <c r="O61" s="11">
        <f t="shared" si="21"/>
        <v>0</v>
      </c>
      <c r="P61" s="19"/>
      <c r="R61" s="25"/>
    </row>
    <row r="62" spans="1:18" x14ac:dyDescent="0.3">
      <c r="A62" s="23"/>
      <c r="C62" s="97">
        <f t="shared" ref="C62:C67" si="30">IF(C61&gt;0,C61+0.25,0)</f>
        <v>15.3</v>
      </c>
      <c r="D62" s="11">
        <f>IF(D60&gt;0,D61+0.25,0)</f>
        <v>15</v>
      </c>
      <c r="E62" s="48">
        <f t="shared" ref="E62:M62" si="31">($C$62*(E52/100)*$F$12)+($F$12*($O$62*($G$23/100)*(($G$25*0.85)/$G$24)))+$F$13-SUMPRODUCT($L$9:$L$25,$M$9:$M$25)-((E52/100)*$F$12*($F$18+$F$19))</f>
        <v>53.60000000000003</v>
      </c>
      <c r="F62" s="47">
        <f t="shared" si="31"/>
        <v>64.099999999999994</v>
      </c>
      <c r="G62" s="47">
        <f t="shared" si="31"/>
        <v>74.600000000000023</v>
      </c>
      <c r="H62" s="47">
        <f t="shared" si="31"/>
        <v>85.100000000000037</v>
      </c>
      <c r="I62" s="47">
        <f t="shared" si="31"/>
        <v>95.600000000000009</v>
      </c>
      <c r="J62" s="47">
        <f t="shared" si="31"/>
        <v>106.10000000000002</v>
      </c>
      <c r="K62" s="47">
        <f t="shared" si="31"/>
        <v>116.6</v>
      </c>
      <c r="L62" s="47">
        <f t="shared" si="31"/>
        <v>127.10000000000002</v>
      </c>
      <c r="M62" s="52">
        <f t="shared" si="31"/>
        <v>137.60000000000005</v>
      </c>
      <c r="N62" s="100"/>
      <c r="O62" s="11">
        <f t="shared" si="21"/>
        <v>0</v>
      </c>
      <c r="P62" s="19"/>
      <c r="R62" s="25"/>
    </row>
    <row r="63" spans="1:18" x14ac:dyDescent="0.3">
      <c r="A63" s="23"/>
      <c r="C63" s="97">
        <f t="shared" si="30"/>
        <v>15.55</v>
      </c>
      <c r="D63" s="11">
        <f>IF(D60&gt;0,D62+0.25,0)</f>
        <v>15.25</v>
      </c>
      <c r="E63" s="48">
        <f t="shared" ref="E63:M63" si="32">($C$63*(E52/100)*$F$12)+($F$12*($O$63*($G$23/100)*(($G$25*0.85)/$G$24)))+$F$13-SUMPRODUCT($L$9:$L$25,$M$9:$M$25)-((E52/100)*$F$12*($F$18+$F$19))</f>
        <v>57.949999999999996</v>
      </c>
      <c r="F63" s="47">
        <f t="shared" si="32"/>
        <v>68.637500000000017</v>
      </c>
      <c r="G63" s="47">
        <f t="shared" si="32"/>
        <v>79.325000000000045</v>
      </c>
      <c r="H63" s="47">
        <f t="shared" si="32"/>
        <v>90.012500000000003</v>
      </c>
      <c r="I63" s="47">
        <f t="shared" si="32"/>
        <v>100.70000000000003</v>
      </c>
      <c r="J63" s="47">
        <f t="shared" si="32"/>
        <v>111.38749999999999</v>
      </c>
      <c r="K63" s="47">
        <f t="shared" si="32"/>
        <v>122.07500000000002</v>
      </c>
      <c r="L63" s="47">
        <f t="shared" si="32"/>
        <v>132.76250000000005</v>
      </c>
      <c r="M63" s="52">
        <f t="shared" si="32"/>
        <v>143.45000000000002</v>
      </c>
      <c r="N63" s="100"/>
      <c r="O63" s="11">
        <f t="shared" si="21"/>
        <v>0</v>
      </c>
      <c r="P63" s="19"/>
      <c r="R63" s="25"/>
    </row>
    <row r="64" spans="1:18" x14ac:dyDescent="0.3">
      <c r="A64" s="23"/>
      <c r="C64" s="97">
        <f t="shared" si="30"/>
        <v>15.8</v>
      </c>
      <c r="D64" s="11">
        <f>IF(D60&gt;0,D63+0.25,0)</f>
        <v>15.5</v>
      </c>
      <c r="E64" s="48">
        <f t="shared" ref="E64:M64" si="33">($C$64*(E52/100)*$F$12)+($F$12*($O$64*($G$23/100)*(($G$25*0.85)/$G$24)))+$F$13-SUMPRODUCT($L$9:$L$25,$M$9:$M$25)-((E52/100)*$F$12*($F$18+$F$19))</f>
        <v>62.300000000000018</v>
      </c>
      <c r="F64" s="47">
        <f t="shared" si="33"/>
        <v>73.17500000000004</v>
      </c>
      <c r="G64" s="47">
        <f t="shared" si="33"/>
        <v>84.050000000000011</v>
      </c>
      <c r="H64" s="47">
        <f t="shared" si="33"/>
        <v>94.925000000000026</v>
      </c>
      <c r="I64" s="47">
        <f t="shared" si="33"/>
        <v>105.8</v>
      </c>
      <c r="J64" s="47">
        <f t="shared" si="33"/>
        <v>116.67500000000001</v>
      </c>
      <c r="K64" s="47">
        <f t="shared" si="33"/>
        <v>127.55000000000004</v>
      </c>
      <c r="L64" s="47">
        <f t="shared" si="33"/>
        <v>138.42500000000001</v>
      </c>
      <c r="M64" s="52">
        <f t="shared" si="33"/>
        <v>149.30000000000004</v>
      </c>
      <c r="N64" s="100"/>
      <c r="O64" s="11">
        <f t="shared" si="21"/>
        <v>0</v>
      </c>
      <c r="P64" s="19"/>
      <c r="R64" s="25"/>
    </row>
    <row r="65" spans="1:18" x14ac:dyDescent="0.3">
      <c r="A65" s="23"/>
      <c r="C65" s="97">
        <f t="shared" si="30"/>
        <v>16.05</v>
      </c>
      <c r="D65" s="11">
        <f>IF(D60&gt;0,D64+0.25,0)</f>
        <v>15.75</v>
      </c>
      <c r="E65" s="48">
        <f t="shared" ref="E65:M65" si="34">($C$65*(E52/100)*$F$12)+($F$12*($O$65*($G$23/100)*(($G$25*0.85)/$G$24)))+$F$13-SUMPRODUCT($L$9:$L$25,$M$9:$M$25)-((E52/100)*$F$12*($F$18+$F$19))</f>
        <v>66.650000000000034</v>
      </c>
      <c r="F65" s="47">
        <f t="shared" si="34"/>
        <v>77.712500000000006</v>
      </c>
      <c r="G65" s="47">
        <f t="shared" si="34"/>
        <v>88.775000000000034</v>
      </c>
      <c r="H65" s="47">
        <f t="shared" si="34"/>
        <v>99.837499999999991</v>
      </c>
      <c r="I65" s="47">
        <f t="shared" si="34"/>
        <v>110.90000000000002</v>
      </c>
      <c r="J65" s="47">
        <f t="shared" si="34"/>
        <v>121.96250000000003</v>
      </c>
      <c r="K65" s="47">
        <f t="shared" si="34"/>
        <v>133.02500000000001</v>
      </c>
      <c r="L65" s="47">
        <f t="shared" si="34"/>
        <v>144.08750000000003</v>
      </c>
      <c r="M65" s="52">
        <f t="shared" si="34"/>
        <v>155.15</v>
      </c>
      <c r="N65" s="100"/>
      <c r="O65" s="11">
        <f t="shared" si="21"/>
        <v>0</v>
      </c>
      <c r="P65" s="19"/>
      <c r="R65" s="25"/>
    </row>
    <row r="66" spans="1:18" x14ac:dyDescent="0.3">
      <c r="A66" s="23"/>
      <c r="C66" s="97">
        <f t="shared" si="30"/>
        <v>16.3</v>
      </c>
      <c r="D66" s="11">
        <f>IF(D60&gt;0,D65+0.25,0)</f>
        <v>16</v>
      </c>
      <c r="E66" s="48">
        <f t="shared" ref="E66:M66" si="35">($C$66*(E52/100)*$F$12)+($F$12*($O$66*($G$23/100)*(($G$25*0.85)/$G$24)))+$F$13-SUMPRODUCT($L$9:$L$25,$M$9:$M$25)-((E52/100)*$F$12*($F$18+$F$19))</f>
        <v>71</v>
      </c>
      <c r="F66" s="47">
        <f t="shared" si="35"/>
        <v>82.250000000000028</v>
      </c>
      <c r="G66" s="47">
        <f t="shared" si="35"/>
        <v>93.5</v>
      </c>
      <c r="H66" s="47">
        <f t="shared" si="35"/>
        <v>104.75000000000001</v>
      </c>
      <c r="I66" s="47">
        <f t="shared" si="35"/>
        <v>116.00000000000004</v>
      </c>
      <c r="J66" s="47">
        <f t="shared" si="35"/>
        <v>127.25</v>
      </c>
      <c r="K66" s="47">
        <f t="shared" si="35"/>
        <v>138.50000000000003</v>
      </c>
      <c r="L66" s="47">
        <f t="shared" si="35"/>
        <v>149.75</v>
      </c>
      <c r="M66" s="52">
        <f t="shared" si="35"/>
        <v>161.00000000000003</v>
      </c>
      <c r="N66" s="100"/>
      <c r="O66" s="11">
        <f t="shared" si="21"/>
        <v>0</v>
      </c>
      <c r="P66" s="19"/>
      <c r="R66" s="25"/>
    </row>
    <row r="67" spans="1:18" ht="19.5" thickBot="1" x14ac:dyDescent="0.35">
      <c r="A67" s="23"/>
      <c r="C67" s="97">
        <f t="shared" si="30"/>
        <v>16.55</v>
      </c>
      <c r="D67" s="11">
        <f>IF(D60&gt;0,D66+0.25,0)</f>
        <v>16.25</v>
      </c>
      <c r="E67" s="49">
        <f t="shared" ref="E67:M67" si="36">($C$67*(E52/100)*$F$12)+($F$12*($O$67*($G$23/100)*(($G$25*0.85)/$G$24)))+$F$13-SUMPRODUCT($L$9:$L$25,$M$9:$M$25)-((E52/100)*$F$12*($F$18+$F$19))</f>
        <v>75.350000000000023</v>
      </c>
      <c r="F67" s="53">
        <f t="shared" si="36"/>
        <v>86.787499999999994</v>
      </c>
      <c r="G67" s="53">
        <f t="shared" si="36"/>
        <v>98.225000000000023</v>
      </c>
      <c r="H67" s="53">
        <f t="shared" si="36"/>
        <v>109.66250000000004</v>
      </c>
      <c r="I67" s="53">
        <f t="shared" si="36"/>
        <v>121.10000000000001</v>
      </c>
      <c r="J67" s="53">
        <f t="shared" si="36"/>
        <v>132.53750000000002</v>
      </c>
      <c r="K67" s="53">
        <f t="shared" si="36"/>
        <v>143.97499999999999</v>
      </c>
      <c r="L67" s="53">
        <f t="shared" si="36"/>
        <v>155.41250000000002</v>
      </c>
      <c r="M67" s="54">
        <f t="shared" si="36"/>
        <v>166.85000000000005</v>
      </c>
      <c r="N67" s="100"/>
      <c r="O67" s="11">
        <f t="shared" si="21"/>
        <v>0</v>
      </c>
      <c r="P67" s="19"/>
      <c r="R67" s="25"/>
    </row>
    <row r="68" spans="1:18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  <c r="R68" s="25"/>
    </row>
    <row r="69" spans="1:18" x14ac:dyDescent="0.3">
      <c r="A69" s="23"/>
      <c r="R69" s="25"/>
    </row>
    <row r="70" spans="1:18" x14ac:dyDescent="0.3">
      <c r="A70" s="23"/>
      <c r="C70" s="41" t="s">
        <v>68</v>
      </c>
      <c r="R70" s="25"/>
    </row>
    <row r="71" spans="1:18" x14ac:dyDescent="0.3">
      <c r="A71" s="23"/>
      <c r="C71" s="41" t="s">
        <v>21</v>
      </c>
      <c r="R71" s="25"/>
    </row>
    <row r="72" spans="1:18" x14ac:dyDescent="0.3">
      <c r="A72" s="23"/>
      <c r="R72" s="25"/>
    </row>
    <row r="73" spans="1:18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5"/>
      <c r="Q73" s="25"/>
      <c r="R73" s="25"/>
    </row>
  </sheetData>
  <conditionalFormatting sqref="E32">
    <cfRule type="cellIs" dxfId="10314" priority="4122" operator="greaterThan">
      <formula>0</formula>
    </cfRule>
    <cfRule type="colorScale" priority="4123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2:M46 E53:M67">
    <cfRule type="cellIs" dxfId="10313" priority="4120" operator="greaterThan">
      <formula>0</formula>
    </cfRule>
    <cfRule type="cellIs" dxfId="10312" priority="4121" operator="greaterThan">
      <formula>0</formula>
    </cfRule>
  </conditionalFormatting>
  <conditionalFormatting sqref="E32:M46 E53:M67">
    <cfRule type="cellIs" dxfId="10311" priority="4119" operator="greaterThan">
      <formula>0</formula>
    </cfRule>
  </conditionalFormatting>
  <conditionalFormatting sqref="F32">
    <cfRule type="cellIs" dxfId="10310" priority="4117" operator="greaterThan">
      <formula>0</formula>
    </cfRule>
    <cfRule type="colorScale" priority="4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0309" priority="4115" operator="greaterThan">
      <formula>0</formula>
    </cfRule>
    <cfRule type="colorScale" priority="4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0308" priority="4113" operator="greaterThan">
      <formula>0</formula>
    </cfRule>
    <cfRule type="colorScale" priority="4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0307" priority="4111" operator="greaterThan">
      <formula>0</formula>
    </cfRule>
    <cfRule type="colorScale" priority="4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0306" priority="4109" operator="greaterThan">
      <formula>0</formula>
    </cfRule>
    <cfRule type="colorScale" priority="4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0305" priority="4107" operator="greaterThan">
      <formula>0</formula>
    </cfRule>
    <cfRule type="colorScale" priority="4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0304" priority="4105" operator="greaterThan">
      <formula>0</formula>
    </cfRule>
    <cfRule type="colorScale" priority="4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303" priority="4103" operator="greaterThan">
      <formula>0</formula>
    </cfRule>
    <cfRule type="colorScale" priority="4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302" priority="4101" operator="greaterThan">
      <formula>0</formula>
    </cfRule>
    <cfRule type="colorScale" priority="4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0301" priority="4099" operator="greaterThan">
      <formula>0</formula>
    </cfRule>
    <cfRule type="colorScale" priority="4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0300" priority="4097" operator="greaterThan">
      <formula>0</formula>
    </cfRule>
    <cfRule type="colorScale" priority="4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0299" priority="4095" operator="greaterThan">
      <formula>0</formula>
    </cfRule>
    <cfRule type="colorScale" priority="4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0298" priority="4093" operator="greaterThan">
      <formula>0</formula>
    </cfRule>
    <cfRule type="colorScale" priority="4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0297" priority="4091" operator="greaterThan">
      <formula>0</formula>
    </cfRule>
    <cfRule type="colorScale" priority="4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0296" priority="4089" operator="greaterThan">
      <formula>0</formula>
    </cfRule>
    <cfRule type="colorScale" priority="4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0295" priority="4087" operator="greaterThan">
      <formula>0</formula>
    </cfRule>
    <cfRule type="colorScale" priority="4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294" priority="4085" operator="greaterThan">
      <formula>0</formula>
    </cfRule>
    <cfRule type="colorScale" priority="4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0293" priority="4083" operator="greaterThan">
      <formula>0</formula>
    </cfRule>
    <cfRule type="colorScale" priority="4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0292" priority="4081" operator="greaterThan">
      <formula>0</formula>
    </cfRule>
    <cfRule type="colorScale" priority="4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0291" priority="4079" operator="greaterThan">
      <formula>0</formula>
    </cfRule>
    <cfRule type="colorScale" priority="4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0290" priority="4077" operator="greaterThan">
      <formula>0</formula>
    </cfRule>
    <cfRule type="colorScale" priority="4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0289" priority="4075" operator="greaterThan">
      <formula>0</formula>
    </cfRule>
    <cfRule type="colorScale" priority="4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0288" priority="4073" operator="greaterThan">
      <formula>0</formula>
    </cfRule>
    <cfRule type="colorScale" priority="4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0287" priority="4071" operator="greaterThan">
      <formula>0</formula>
    </cfRule>
    <cfRule type="colorScale" priority="4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286" priority="4069" operator="greaterThan">
      <formula>0</formula>
    </cfRule>
    <cfRule type="colorScale" priority="4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285" priority="4067" operator="greaterThan">
      <formula>0</formula>
    </cfRule>
    <cfRule type="colorScale" priority="4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10284" priority="4065" operator="greaterThan">
      <formula>0</formula>
    </cfRule>
    <cfRule type="colorScale" priority="4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10283" priority="4063" operator="greaterThan">
      <formula>0</formula>
    </cfRule>
    <cfRule type="colorScale" priority="4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10282" priority="4061" operator="greaterThan">
      <formula>0</formula>
    </cfRule>
    <cfRule type="colorScale" priority="4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10281" priority="4059" operator="greaterThan">
      <formula>0</formula>
    </cfRule>
    <cfRule type="colorScale" priority="4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10280" priority="4057" operator="greaterThan">
      <formula>0</formula>
    </cfRule>
    <cfRule type="colorScale" priority="4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10279" priority="4055" operator="greaterThan">
      <formula>0</formula>
    </cfRule>
    <cfRule type="colorScale" priority="4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10278" priority="4053" operator="greaterThan">
      <formula>0</formula>
    </cfRule>
    <cfRule type="colorScale" priority="4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10277" priority="4051" operator="greaterThan">
      <formula>0</formula>
    </cfRule>
    <cfRule type="colorScale" priority="4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10276" priority="4049" operator="greaterThan">
      <formula>0</formula>
    </cfRule>
    <cfRule type="colorScale" priority="4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10275" priority="4047" operator="greaterThan">
      <formula>0</formula>
    </cfRule>
    <cfRule type="colorScale" priority="4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0274" priority="4045" operator="greaterThan">
      <formula>0</formula>
    </cfRule>
    <cfRule type="colorScale" priority="4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10273" priority="4043" operator="greaterThan">
      <formula>0</formula>
    </cfRule>
    <cfRule type="colorScale" priority="4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0272" priority="4041" operator="greaterThan">
      <formula>0</formula>
    </cfRule>
    <cfRule type="colorScale" priority="4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10271" priority="4039" operator="greaterThan">
      <formula>0</formula>
    </cfRule>
    <cfRule type="colorScale" priority="4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10270" priority="4037" operator="greaterThan">
      <formula>0</formula>
    </cfRule>
    <cfRule type="colorScale" priority="4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0269" priority="4035" operator="greaterThan">
      <formula>0</formula>
    </cfRule>
    <cfRule type="colorScale" priority="4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0268" priority="4033" operator="greaterThan">
      <formula>0</formula>
    </cfRule>
    <cfRule type="colorScale" priority="4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0267" priority="4031" operator="greaterThan">
      <formula>0</formula>
    </cfRule>
    <cfRule type="colorScale" priority="4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0266" priority="4029" operator="greaterThan">
      <formula>0</formula>
    </cfRule>
    <cfRule type="colorScale" priority="4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0265" priority="4027" operator="greaterThan">
      <formula>0</formula>
    </cfRule>
    <cfRule type="colorScale" priority="4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0264" priority="4025" operator="greaterThan">
      <formula>0</formula>
    </cfRule>
    <cfRule type="colorScale" priority="4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0263" priority="4023" operator="greaterThan">
      <formula>0</formula>
    </cfRule>
    <cfRule type="colorScale" priority="4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0262" priority="4021" operator="greaterThan">
      <formula>0</formula>
    </cfRule>
    <cfRule type="colorScale" priority="4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0261" priority="4019" operator="greaterThan">
      <formula>0</formula>
    </cfRule>
    <cfRule type="colorScale" priority="4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0260" priority="4017" operator="greaterThan">
      <formula>0</formula>
    </cfRule>
    <cfRule type="colorScale" priority="4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0259" priority="4015" operator="greaterThan">
      <formula>0</formula>
    </cfRule>
    <cfRule type="colorScale" priority="4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0258" priority="4013" operator="greaterThan">
      <formula>0</formula>
    </cfRule>
    <cfRule type="colorScale" priority="4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0257" priority="4011" operator="greaterThan">
      <formula>0</formula>
    </cfRule>
    <cfRule type="colorScale" priority="4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0256" priority="4009" operator="greaterThan">
      <formula>0</formula>
    </cfRule>
    <cfRule type="colorScale" priority="4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0255" priority="4007" operator="greaterThan">
      <formula>0</formula>
    </cfRule>
    <cfRule type="colorScale" priority="4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0254" priority="4005" operator="greaterThan">
      <formula>0</formula>
    </cfRule>
    <cfRule type="colorScale" priority="4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0253" priority="4003" operator="greaterThan">
      <formula>0</formula>
    </cfRule>
    <cfRule type="colorScale" priority="4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0252" priority="4001" operator="greaterThan">
      <formula>0</formula>
    </cfRule>
    <cfRule type="colorScale" priority="4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0251" priority="3999" operator="greaterThan">
      <formula>0</formula>
    </cfRule>
    <cfRule type="colorScale" priority="4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0250" priority="3997" operator="greaterThan">
      <formula>0</formula>
    </cfRule>
    <cfRule type="colorScale" priority="3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0249" priority="3995" operator="greaterThan">
      <formula>0</formula>
    </cfRule>
    <cfRule type="colorScale" priority="3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0248" priority="3993" operator="greaterThan">
      <formula>0</formula>
    </cfRule>
    <cfRule type="colorScale" priority="3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0247" priority="3991" operator="greaterThan">
      <formula>0</formula>
    </cfRule>
    <cfRule type="colorScale" priority="3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0246" priority="3989" operator="greaterThan">
      <formula>0</formula>
    </cfRule>
    <cfRule type="colorScale" priority="3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0245" priority="3987" operator="greaterThan">
      <formula>0</formula>
    </cfRule>
    <cfRule type="colorScale" priority="3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0244" priority="3985" operator="greaterThan">
      <formula>0</formula>
    </cfRule>
    <cfRule type="colorScale" priority="3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0243" priority="3983" operator="greaterThan">
      <formula>0</formula>
    </cfRule>
    <cfRule type="colorScale" priority="3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0242" priority="3981" operator="greaterThan">
      <formula>0</formula>
    </cfRule>
    <cfRule type="colorScale" priority="3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0241" priority="3979" operator="greaterThan">
      <formula>0</formula>
    </cfRule>
    <cfRule type="colorScale" priority="3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0240" priority="3977" operator="greaterThan">
      <formula>0</formula>
    </cfRule>
    <cfRule type="colorScale" priority="3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0239" priority="3975" operator="greaterThan">
      <formula>0</formula>
    </cfRule>
    <cfRule type="colorScale" priority="3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0238" priority="3973" operator="greaterThan">
      <formula>0</formula>
    </cfRule>
    <cfRule type="colorScale" priority="3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0237" priority="3971" operator="greaterThan">
      <formula>0</formula>
    </cfRule>
    <cfRule type="colorScale" priority="3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0236" priority="3969" operator="greaterThan">
      <formula>0</formula>
    </cfRule>
    <cfRule type="colorScale" priority="3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0235" priority="3967" operator="greaterThan">
      <formula>0</formula>
    </cfRule>
    <cfRule type="colorScale" priority="3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0234" priority="3965" operator="greaterThan">
      <formula>0</formula>
    </cfRule>
    <cfRule type="colorScale" priority="3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0233" priority="3963" operator="greaterThan">
      <formula>0</formula>
    </cfRule>
    <cfRule type="colorScale" priority="3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0232" priority="3961" operator="greaterThan">
      <formula>0</formula>
    </cfRule>
    <cfRule type="colorScale" priority="3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0231" priority="3959" operator="greaterThan">
      <formula>0</formula>
    </cfRule>
    <cfRule type="colorScale" priority="3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0230" priority="3957" operator="greaterThan">
      <formula>0</formula>
    </cfRule>
    <cfRule type="colorScale" priority="3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0229" priority="3955" operator="greaterThan">
      <formula>0</formula>
    </cfRule>
    <cfRule type="colorScale" priority="3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0228" priority="3953" operator="greaterThan">
      <formula>0</formula>
    </cfRule>
    <cfRule type="colorScale" priority="3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0227" priority="3951" operator="greaterThan">
      <formula>0</formula>
    </cfRule>
    <cfRule type="colorScale" priority="3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0226" priority="3949" operator="greaterThan">
      <formula>0</formula>
    </cfRule>
    <cfRule type="colorScale" priority="3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0225" priority="3947" operator="greaterThan">
      <formula>0</formula>
    </cfRule>
    <cfRule type="colorScale" priority="3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0224" priority="3945" operator="greaterThan">
      <formula>0</formula>
    </cfRule>
    <cfRule type="colorScale" priority="3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0223" priority="3943" operator="greaterThan">
      <formula>0</formula>
    </cfRule>
    <cfRule type="colorScale" priority="3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0222" priority="3941" operator="greaterThan">
      <formula>0</formula>
    </cfRule>
    <cfRule type="colorScale" priority="3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0221" priority="3939" operator="greaterThan">
      <formula>0</formula>
    </cfRule>
    <cfRule type="colorScale" priority="3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0220" priority="3937" operator="greaterThan">
      <formula>0</formula>
    </cfRule>
    <cfRule type="colorScale" priority="3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0219" priority="3935" operator="greaterThan">
      <formula>0</formula>
    </cfRule>
    <cfRule type="colorScale" priority="3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0218" priority="3933" operator="greaterThan">
      <formula>0</formula>
    </cfRule>
    <cfRule type="colorScale" priority="3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0217" priority="3931" operator="greaterThan">
      <formula>0</formula>
    </cfRule>
    <cfRule type="colorScale" priority="3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0216" priority="3929" operator="greaterThan">
      <formula>0</formula>
    </cfRule>
    <cfRule type="colorScale" priority="3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0215" priority="3927" operator="greaterThan">
      <formula>0</formula>
    </cfRule>
    <cfRule type="colorScale" priority="3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0214" priority="3925" operator="greaterThan">
      <formula>0</formula>
    </cfRule>
    <cfRule type="colorScale" priority="3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0213" priority="3923" operator="greaterThan">
      <formula>0</formula>
    </cfRule>
    <cfRule type="colorScale" priority="3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0212" priority="3921" operator="greaterThan">
      <formula>0</formula>
    </cfRule>
    <cfRule type="colorScale" priority="3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0211" priority="3919" operator="greaterThan">
      <formula>0</formula>
    </cfRule>
    <cfRule type="colorScale" priority="3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0210" priority="3917" operator="greaterThan">
      <formula>0</formula>
    </cfRule>
    <cfRule type="colorScale" priority="3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0209" priority="3915" operator="greaterThan">
      <formula>0</formula>
    </cfRule>
    <cfRule type="colorScale" priority="3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0208" priority="3913" operator="greaterThan">
      <formula>0</formula>
    </cfRule>
    <cfRule type="colorScale" priority="3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0207" priority="3911" operator="greaterThan">
      <formula>0</formula>
    </cfRule>
    <cfRule type="colorScale" priority="3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0206" priority="3909" operator="greaterThan">
      <formula>0</formula>
    </cfRule>
    <cfRule type="colorScale" priority="3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0205" priority="3907" operator="greaterThan">
      <formula>0</formula>
    </cfRule>
    <cfRule type="colorScale" priority="3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0204" priority="3905" operator="greaterThan">
      <formula>0</formula>
    </cfRule>
    <cfRule type="colorScale" priority="3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0203" priority="3903" operator="greaterThan">
      <formula>0</formula>
    </cfRule>
    <cfRule type="colorScale" priority="3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0202" priority="3901" operator="greaterThan">
      <formula>0</formula>
    </cfRule>
    <cfRule type="colorScale" priority="3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0201" priority="3899" operator="greaterThan">
      <formula>0</formula>
    </cfRule>
    <cfRule type="colorScale" priority="3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0200" priority="3897" operator="greaterThan">
      <formula>0</formula>
    </cfRule>
    <cfRule type="colorScale" priority="3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0199" priority="3895" operator="greaterThan">
      <formula>0</formula>
    </cfRule>
    <cfRule type="colorScale" priority="3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0198" priority="3893" operator="greaterThan">
      <formula>0</formula>
    </cfRule>
    <cfRule type="colorScale" priority="3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0197" priority="3891" operator="greaterThan">
      <formula>0</formula>
    </cfRule>
    <cfRule type="colorScale" priority="3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0196" priority="3889" operator="greaterThan">
      <formula>0</formula>
    </cfRule>
    <cfRule type="colorScale" priority="3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0195" priority="3887" operator="greaterThan">
      <formula>0</formula>
    </cfRule>
    <cfRule type="colorScale" priority="3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0194" priority="3885" operator="greaterThan">
      <formula>0</formula>
    </cfRule>
    <cfRule type="colorScale" priority="3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0193" priority="3883" operator="greaterThan">
      <formula>0</formula>
    </cfRule>
    <cfRule type="colorScale" priority="3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0192" priority="3881" operator="greaterThan">
      <formula>0</formula>
    </cfRule>
    <cfRule type="colorScale" priority="3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0191" priority="3879" operator="greaterThan">
      <formula>0</formula>
    </cfRule>
    <cfRule type="colorScale" priority="3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0190" priority="3877" operator="greaterThan">
      <formula>0</formula>
    </cfRule>
    <cfRule type="colorScale" priority="3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0189" priority="3875" operator="greaterThan">
      <formula>0</formula>
    </cfRule>
    <cfRule type="colorScale" priority="3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0188" priority="3873" operator="greaterThan">
      <formula>0</formula>
    </cfRule>
    <cfRule type="colorScale" priority="3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0187" priority="3871" operator="greaterThan">
      <formula>0</formula>
    </cfRule>
    <cfRule type="colorScale" priority="3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0186" priority="3869" operator="greaterThan">
      <formula>0</formula>
    </cfRule>
    <cfRule type="colorScale" priority="3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0185" priority="3867" operator="greaterThan">
      <formula>0</formula>
    </cfRule>
    <cfRule type="colorScale" priority="3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0184" priority="3865" operator="greaterThan">
      <formula>0</formula>
    </cfRule>
    <cfRule type="colorScale" priority="3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0183" priority="3863" operator="greaterThan">
      <formula>0</formula>
    </cfRule>
    <cfRule type="colorScale" priority="3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0182" priority="3861" operator="greaterThan">
      <formula>0</formula>
    </cfRule>
    <cfRule type="colorScale" priority="3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0181" priority="3859" operator="greaterThan">
      <formula>0</formula>
    </cfRule>
    <cfRule type="colorScale" priority="3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0180" priority="3857" operator="greaterThan">
      <formula>0</formula>
    </cfRule>
    <cfRule type="colorScale" priority="3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0179" priority="3855" operator="greaterThan">
      <formula>0</formula>
    </cfRule>
    <cfRule type="colorScale" priority="3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0178" priority="3853" operator="greaterThan">
      <formula>0</formula>
    </cfRule>
    <cfRule type="colorScale" priority="3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0177" priority="3851" operator="greaterThan">
      <formula>0</formula>
    </cfRule>
    <cfRule type="colorScale" priority="3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0176" priority="3849" operator="greaterThan">
      <formula>0</formula>
    </cfRule>
    <cfRule type="colorScale" priority="3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0175" priority="3847" operator="greaterThan">
      <formula>0</formula>
    </cfRule>
    <cfRule type="colorScale" priority="3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0174" priority="3845" operator="greaterThan">
      <formula>0</formula>
    </cfRule>
    <cfRule type="colorScale" priority="3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0173" priority="3843" operator="greaterThan">
      <formula>0</formula>
    </cfRule>
    <cfRule type="colorScale" priority="3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0172" priority="3841" operator="greaterThan">
      <formula>0</formula>
    </cfRule>
    <cfRule type="colorScale" priority="3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0171" priority="3839" operator="greaterThan">
      <formula>0</formula>
    </cfRule>
    <cfRule type="colorScale" priority="3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0170" priority="3837" operator="greaterThan">
      <formula>0</formula>
    </cfRule>
    <cfRule type="colorScale" priority="3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0169" priority="3835" operator="greaterThan">
      <formula>0</formula>
    </cfRule>
    <cfRule type="colorScale" priority="3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0168" priority="3833" operator="greaterThan">
      <formula>0</formula>
    </cfRule>
    <cfRule type="colorScale" priority="3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0167" priority="3831" operator="greaterThan">
      <formula>0</formula>
    </cfRule>
    <cfRule type="colorScale" priority="3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0166" priority="3829" operator="greaterThan">
      <formula>0</formula>
    </cfRule>
    <cfRule type="colorScale" priority="3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0165" priority="3827" operator="greaterThan">
      <formula>0</formula>
    </cfRule>
    <cfRule type="colorScale" priority="3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0164" priority="3825" operator="greaterThan">
      <formula>0</formula>
    </cfRule>
    <cfRule type="colorScale" priority="3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0163" priority="3823" operator="greaterThan">
      <formula>0</formula>
    </cfRule>
    <cfRule type="colorScale" priority="3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0162" priority="3821" operator="greaterThan">
      <formula>0</formula>
    </cfRule>
    <cfRule type="colorScale" priority="3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0161" priority="3819" operator="greaterThan">
      <formula>0</formula>
    </cfRule>
    <cfRule type="colorScale" priority="3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0160" priority="3817" operator="greaterThan">
      <formula>0</formula>
    </cfRule>
    <cfRule type="colorScale" priority="3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0159" priority="3815" operator="greaterThan">
      <formula>0</formula>
    </cfRule>
    <cfRule type="colorScale" priority="3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0158" priority="3813" operator="greaterThan">
      <formula>0</formula>
    </cfRule>
    <cfRule type="colorScale" priority="3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157" priority="3811" operator="greaterThan">
      <formula>0</formula>
    </cfRule>
    <cfRule type="colorScale" priority="3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0156" priority="3809" operator="greaterThan">
      <formula>0</formula>
    </cfRule>
    <cfRule type="colorScale" priority="3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0155" priority="3807" operator="greaterThan">
      <formula>0</formula>
    </cfRule>
    <cfRule type="colorScale" priority="3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0154" priority="3805" operator="greaterThan">
      <formula>0</formula>
    </cfRule>
    <cfRule type="colorScale" priority="3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0153" priority="3803" operator="greaterThan">
      <formula>0</formula>
    </cfRule>
    <cfRule type="colorScale" priority="3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0152" priority="3801" operator="greaterThan">
      <formula>0</formula>
    </cfRule>
    <cfRule type="colorScale" priority="3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0151" priority="3799" operator="greaterThan">
      <formula>0</formula>
    </cfRule>
    <cfRule type="colorScale" priority="3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0150" priority="3797" operator="greaterThan">
      <formula>0</formula>
    </cfRule>
    <cfRule type="colorScale" priority="3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0149" priority="3795" operator="greaterThan">
      <formula>0</formula>
    </cfRule>
    <cfRule type="colorScale" priority="3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0148" priority="3793" operator="greaterThan">
      <formula>0</formula>
    </cfRule>
    <cfRule type="colorScale" priority="3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0147" priority="3791" operator="greaterThan">
      <formula>0</formula>
    </cfRule>
    <cfRule type="colorScale" priority="3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146" priority="3789" operator="greaterThan">
      <formula>0</formula>
    </cfRule>
    <cfRule type="colorScale" priority="3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0145" priority="3787" operator="greaterThan">
      <formula>0</formula>
    </cfRule>
    <cfRule type="colorScale" priority="3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144" priority="3785" operator="greaterThan">
      <formula>0</formula>
    </cfRule>
    <cfRule type="colorScale" priority="3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0143" priority="3783" operator="greaterThan">
      <formula>0</formula>
    </cfRule>
    <cfRule type="colorScale" priority="3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0142" priority="3781" operator="greaterThan">
      <formula>0</formula>
    </cfRule>
    <cfRule type="colorScale" priority="3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141" priority="3779" operator="greaterThan">
      <formula>0</formula>
    </cfRule>
    <cfRule type="colorScale" priority="3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0140" priority="3777" operator="greaterThan">
      <formula>0</formula>
    </cfRule>
    <cfRule type="colorScale" priority="3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0139" priority="3775" operator="greaterThan">
      <formula>0</formula>
    </cfRule>
    <cfRule type="colorScale" priority="3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0138" priority="3773" operator="greaterThan">
      <formula>0</formula>
    </cfRule>
    <cfRule type="colorScale" priority="3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0137" priority="3771" operator="greaterThan">
      <formula>0</formula>
    </cfRule>
    <cfRule type="colorScale" priority="3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0136" priority="3769" operator="greaterThan">
      <formula>0</formula>
    </cfRule>
    <cfRule type="colorScale" priority="3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0135" priority="3767" operator="greaterThan">
      <formula>0</formula>
    </cfRule>
    <cfRule type="colorScale" priority="3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0134" priority="3765" operator="greaterThan">
      <formula>0</formula>
    </cfRule>
    <cfRule type="colorScale" priority="3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0133" priority="3763" operator="greaterThan">
      <formula>0</formula>
    </cfRule>
    <cfRule type="colorScale" priority="3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0132" priority="3761" operator="greaterThan">
      <formula>0</formula>
    </cfRule>
    <cfRule type="colorScale" priority="3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0131" priority="3759" operator="greaterThan">
      <formula>0</formula>
    </cfRule>
    <cfRule type="colorScale" priority="3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130" priority="3757" operator="greaterThan">
      <formula>0</formula>
    </cfRule>
    <cfRule type="colorScale" priority="3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0129" priority="3755" operator="greaterThan">
      <formula>0</formula>
    </cfRule>
    <cfRule type="colorScale" priority="3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128" priority="3753" operator="greaterThan">
      <formula>0</formula>
    </cfRule>
    <cfRule type="colorScale" priority="3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0127" priority="3751" operator="greaterThan">
      <formula>0</formula>
    </cfRule>
    <cfRule type="colorScale" priority="3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0126" priority="3749" operator="greaterThan">
      <formula>0</formula>
    </cfRule>
    <cfRule type="colorScale" priority="3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10125" priority="3747" operator="greaterThan">
      <formula>0</formula>
    </cfRule>
    <cfRule type="colorScale" priority="3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0124" priority="3745" operator="greaterThan">
      <formula>0</formula>
    </cfRule>
    <cfRule type="colorScale" priority="3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0123" priority="3743" operator="greaterThan">
      <formula>0</formula>
    </cfRule>
    <cfRule type="colorScale" priority="3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0122" priority="3741" operator="greaterThan">
      <formula>0</formula>
    </cfRule>
    <cfRule type="colorScale" priority="3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0121" priority="3739" operator="greaterThan">
      <formula>0</formula>
    </cfRule>
    <cfRule type="colorScale" priority="3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0120" priority="3737" operator="greaterThan">
      <formula>0</formula>
    </cfRule>
    <cfRule type="colorScale" priority="3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0119" priority="3735" operator="greaterThan">
      <formula>0</formula>
    </cfRule>
    <cfRule type="colorScale" priority="3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0118" priority="3733" operator="greaterThan">
      <formula>0</formula>
    </cfRule>
    <cfRule type="colorScale" priority="3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0117" priority="3731" operator="greaterThan">
      <formula>0</formula>
    </cfRule>
    <cfRule type="colorScale" priority="3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0116" priority="3729" operator="greaterThan">
      <formula>0</formula>
    </cfRule>
    <cfRule type="colorScale" priority="3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0115" priority="3727" operator="greaterThan">
      <formula>0</formula>
    </cfRule>
    <cfRule type="colorScale" priority="3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0114" priority="3725" operator="greaterThan">
      <formula>0</formula>
    </cfRule>
    <cfRule type="colorScale" priority="3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0113" priority="3723" operator="greaterThan">
      <formula>0</formula>
    </cfRule>
    <cfRule type="colorScale" priority="3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0112" priority="3721" operator="greaterThan">
      <formula>0</formula>
    </cfRule>
    <cfRule type="colorScale" priority="3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0111" priority="3719" operator="greaterThan">
      <formula>0</formula>
    </cfRule>
    <cfRule type="colorScale" priority="3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0110" priority="3717" operator="greaterThan">
      <formula>0</formula>
    </cfRule>
    <cfRule type="colorScale" priority="3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0109" priority="3715" operator="greaterThan">
      <formula>0</formula>
    </cfRule>
    <cfRule type="colorScale" priority="3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0108" priority="3713" operator="greaterThan">
      <formula>0</formula>
    </cfRule>
    <cfRule type="colorScale" priority="3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0107" priority="3711" operator="greaterThan">
      <formula>0</formula>
    </cfRule>
    <cfRule type="colorScale" priority="3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0106" priority="3709" operator="greaterThan">
      <formula>0</formula>
    </cfRule>
    <cfRule type="colorScale" priority="3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0105" priority="3707" operator="greaterThan">
      <formula>0</formula>
    </cfRule>
    <cfRule type="colorScale" priority="3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0104" priority="3705" operator="greaterThan">
      <formula>0</formula>
    </cfRule>
    <cfRule type="colorScale" priority="3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0103" priority="3703" operator="greaterThan">
      <formula>0</formula>
    </cfRule>
    <cfRule type="colorScale" priority="3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0102" priority="3701" operator="greaterThan">
      <formula>0</formula>
    </cfRule>
    <cfRule type="colorScale" priority="3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0101" priority="3699" operator="greaterThan">
      <formula>0</formula>
    </cfRule>
    <cfRule type="colorScale" priority="3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0100" priority="3697" operator="greaterThan">
      <formula>0</formula>
    </cfRule>
    <cfRule type="colorScale" priority="3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0099" priority="3695" operator="greaterThan">
      <formula>0</formula>
    </cfRule>
    <cfRule type="colorScale" priority="3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10098" priority="3693" operator="greaterThan">
      <formula>0</formula>
    </cfRule>
    <cfRule type="colorScale" priority="3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10097" priority="3691" operator="greaterThan">
      <formula>0</formula>
    </cfRule>
    <cfRule type="colorScale" priority="3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10096" priority="3689" operator="greaterThan">
      <formula>0</formula>
    </cfRule>
    <cfRule type="colorScale" priority="3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10095" priority="3687" operator="greaterThan">
      <formula>0</formula>
    </cfRule>
    <cfRule type="colorScale" priority="3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10094" priority="3685" operator="greaterThan">
      <formula>0</formula>
    </cfRule>
    <cfRule type="colorScale" priority="3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10093" priority="3683" operator="greaterThan">
      <formula>0</formula>
    </cfRule>
    <cfRule type="colorScale" priority="3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10092" priority="3681" operator="greaterThan">
      <formula>0</formula>
    </cfRule>
    <cfRule type="colorScale" priority="3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10091" priority="3679" operator="greaterThan">
      <formula>0</formula>
    </cfRule>
    <cfRule type="colorScale" priority="3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10090" priority="3677" operator="greaterThan">
      <formula>0</formula>
    </cfRule>
    <cfRule type="colorScale" priority="3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10089" priority="3675" operator="greaterThan">
      <formula>0</formula>
    </cfRule>
    <cfRule type="colorScale" priority="3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0088" priority="3673" operator="greaterThan">
      <formula>0</formula>
    </cfRule>
    <cfRule type="colorScale" priority="3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10087" priority="3671" operator="greaterThan">
      <formula>0</formula>
    </cfRule>
    <cfRule type="colorScale" priority="3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0086" priority="3669" operator="greaterThan">
      <formula>0</formula>
    </cfRule>
    <cfRule type="colorScale" priority="3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10085" priority="3667" operator="greaterThan">
      <formula>0</formula>
    </cfRule>
    <cfRule type="colorScale" priority="3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10084" priority="3665" operator="greaterThan">
      <formula>0</formula>
    </cfRule>
    <cfRule type="colorScale" priority="3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0083" priority="3663" operator="greaterThan">
      <formula>0</formula>
    </cfRule>
    <cfRule type="colorScale" priority="3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0082" priority="3661" operator="greaterThan">
      <formula>0</formula>
    </cfRule>
    <cfRule type="colorScale" priority="3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0081" priority="3659" operator="greaterThan">
      <formula>0</formula>
    </cfRule>
    <cfRule type="colorScale" priority="3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0080" priority="3657" operator="greaterThan">
      <formula>0</formula>
    </cfRule>
    <cfRule type="colorScale" priority="3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0079" priority="3655" operator="greaterThan">
      <formula>0</formula>
    </cfRule>
    <cfRule type="colorScale" priority="3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0078" priority="3653" operator="greaterThan">
      <formula>0</formula>
    </cfRule>
    <cfRule type="colorScale" priority="3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0077" priority="3651" operator="greaterThan">
      <formula>0</formula>
    </cfRule>
    <cfRule type="colorScale" priority="3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0076" priority="3649" operator="greaterThan">
      <formula>0</formula>
    </cfRule>
    <cfRule type="colorScale" priority="3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0075" priority="3647" operator="greaterThan">
      <formula>0</formula>
    </cfRule>
    <cfRule type="colorScale" priority="3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0074" priority="3645" operator="greaterThan">
      <formula>0</formula>
    </cfRule>
    <cfRule type="colorScale" priority="3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0073" priority="3643" operator="greaterThan">
      <formula>0</formula>
    </cfRule>
    <cfRule type="colorScale" priority="3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072" priority="3641" operator="greaterThan">
      <formula>0</formula>
    </cfRule>
    <cfRule type="colorScale" priority="3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0071" priority="3639" operator="greaterThan">
      <formula>0</formula>
    </cfRule>
    <cfRule type="colorScale" priority="3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070" priority="3637" operator="greaterThan">
      <formula>0</formula>
    </cfRule>
    <cfRule type="colorScale" priority="3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0069" priority="3635" operator="greaterThan">
      <formula>0</formula>
    </cfRule>
    <cfRule type="colorScale" priority="3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0068" priority="3633" operator="greaterThan">
      <formula>0</formula>
    </cfRule>
    <cfRule type="colorScale" priority="3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0067" priority="3631" operator="greaterThan">
      <formula>0</formula>
    </cfRule>
    <cfRule type="colorScale" priority="3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0066" priority="3629" operator="greaterThan">
      <formula>0</formula>
    </cfRule>
    <cfRule type="colorScale" priority="3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0065" priority="3627" operator="greaterThan">
      <formula>0</formula>
    </cfRule>
    <cfRule type="colorScale" priority="3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0064" priority="3625" operator="greaterThan">
      <formula>0</formula>
    </cfRule>
    <cfRule type="colorScale" priority="3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0063" priority="3623" operator="greaterThan">
      <formula>0</formula>
    </cfRule>
    <cfRule type="colorScale" priority="3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0062" priority="3621" operator="greaterThan">
      <formula>0</formula>
    </cfRule>
    <cfRule type="colorScale" priority="3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0061" priority="3619" operator="greaterThan">
      <formula>0</formula>
    </cfRule>
    <cfRule type="colorScale" priority="3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0060" priority="3617" operator="greaterThan">
      <formula>0</formula>
    </cfRule>
    <cfRule type="colorScale" priority="3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0059" priority="3615" operator="greaterThan">
      <formula>0</formula>
    </cfRule>
    <cfRule type="colorScale" priority="3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0058" priority="3613" operator="greaterThan">
      <formula>0</formula>
    </cfRule>
    <cfRule type="colorScale" priority="3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0057" priority="3611" operator="greaterThan">
      <formula>0</formula>
    </cfRule>
    <cfRule type="colorScale" priority="3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0056" priority="3609" operator="greaterThan">
      <formula>0</formula>
    </cfRule>
    <cfRule type="colorScale" priority="3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0055" priority="3607" operator="greaterThan">
      <formula>0</formula>
    </cfRule>
    <cfRule type="colorScale" priority="3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0054" priority="3605" operator="greaterThan">
      <formula>0</formula>
    </cfRule>
    <cfRule type="colorScale" priority="3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0053" priority="3603" operator="greaterThan">
      <formula>0</formula>
    </cfRule>
    <cfRule type="colorScale" priority="3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0052" priority="3601" operator="greaterThan">
      <formula>0</formula>
    </cfRule>
    <cfRule type="colorScale" priority="3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0051" priority="3599" operator="greaterThan">
      <formula>0</formula>
    </cfRule>
    <cfRule type="colorScale" priority="3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0050" priority="3597" operator="greaterThan">
      <formula>0</formula>
    </cfRule>
    <cfRule type="colorScale" priority="3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0049" priority="3595" operator="greaterThan">
      <formula>0</formula>
    </cfRule>
    <cfRule type="colorScale" priority="3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0048" priority="3593" operator="greaterThan">
      <formula>0</formula>
    </cfRule>
    <cfRule type="colorScale" priority="3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0047" priority="3591" operator="greaterThan">
      <formula>0</formula>
    </cfRule>
    <cfRule type="colorScale" priority="3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0046" priority="3589" operator="greaterThan">
      <formula>0</formula>
    </cfRule>
    <cfRule type="colorScale" priority="3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0045" priority="3587" operator="greaterThan">
      <formula>0</formula>
    </cfRule>
    <cfRule type="colorScale" priority="3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0044" priority="3585" operator="greaterThan">
      <formula>0</formula>
    </cfRule>
    <cfRule type="colorScale" priority="3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0043" priority="3583" operator="greaterThan">
      <formula>0</formula>
    </cfRule>
    <cfRule type="colorScale" priority="3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0042" priority="3581" operator="greaterThan">
      <formula>0</formula>
    </cfRule>
    <cfRule type="colorScale" priority="3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0041" priority="3579" operator="greaterThan">
      <formula>0</formula>
    </cfRule>
    <cfRule type="colorScale" priority="3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0040" priority="3577" operator="greaterThan">
      <formula>0</formula>
    </cfRule>
    <cfRule type="colorScale" priority="3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0039" priority="3575" operator="greaterThan">
      <formula>0</formula>
    </cfRule>
    <cfRule type="colorScale" priority="3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0038" priority="3573" operator="greaterThan">
      <formula>0</formula>
    </cfRule>
    <cfRule type="colorScale" priority="3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0037" priority="3571" operator="greaterThan">
      <formula>0</formula>
    </cfRule>
    <cfRule type="colorScale" priority="3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0036" priority="3569" operator="greaterThan">
      <formula>0</formula>
    </cfRule>
    <cfRule type="colorScale" priority="3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0035" priority="3567" operator="greaterThan">
      <formula>0</formula>
    </cfRule>
    <cfRule type="colorScale" priority="3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0034" priority="3565" operator="greaterThan">
      <formula>0</formula>
    </cfRule>
    <cfRule type="colorScale" priority="3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0033" priority="3563" operator="greaterThan">
      <formula>0</formula>
    </cfRule>
    <cfRule type="colorScale" priority="3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0032" priority="3561" operator="greaterThan">
      <formula>0</formula>
    </cfRule>
    <cfRule type="colorScale" priority="3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0031" priority="3559" operator="greaterThan">
      <formula>0</formula>
    </cfRule>
    <cfRule type="colorScale" priority="3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0030" priority="3557" operator="greaterThan">
      <formula>0</formula>
    </cfRule>
    <cfRule type="colorScale" priority="3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0029" priority="3555" operator="greaterThan">
      <formula>0</formula>
    </cfRule>
    <cfRule type="colorScale" priority="3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0028" priority="3553" operator="greaterThan">
      <formula>0</formula>
    </cfRule>
    <cfRule type="colorScale" priority="3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0027" priority="3551" operator="greaterThan">
      <formula>0</formula>
    </cfRule>
    <cfRule type="colorScale" priority="3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0026" priority="3549" operator="greaterThan">
      <formula>0</formula>
    </cfRule>
    <cfRule type="colorScale" priority="3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0025" priority="3547" operator="greaterThan">
      <formula>0</formula>
    </cfRule>
    <cfRule type="colorScale" priority="3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0024" priority="3545" operator="greaterThan">
      <formula>0</formula>
    </cfRule>
    <cfRule type="colorScale" priority="3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0023" priority="3543" operator="greaterThan">
      <formula>0</formula>
    </cfRule>
    <cfRule type="colorScale" priority="3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0022" priority="3541" operator="greaterThan">
      <formula>0</formula>
    </cfRule>
    <cfRule type="colorScale" priority="3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0021" priority="3539" operator="greaterThan">
      <formula>0</formula>
    </cfRule>
    <cfRule type="colorScale" priority="3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0020" priority="3537" operator="greaterThan">
      <formula>0</formula>
    </cfRule>
    <cfRule type="colorScale" priority="3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0019" priority="3535" operator="greaterThan">
      <formula>0</formula>
    </cfRule>
    <cfRule type="colorScale" priority="3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0018" priority="3533" operator="greaterThan">
      <formula>0</formula>
    </cfRule>
    <cfRule type="colorScale" priority="3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0017" priority="3531" operator="greaterThan">
      <formula>0</formula>
    </cfRule>
    <cfRule type="colorScale" priority="3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0016" priority="3529" operator="greaterThan">
      <formula>0</formula>
    </cfRule>
    <cfRule type="colorScale" priority="3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0015" priority="3527" operator="greaterThan">
      <formula>0</formula>
    </cfRule>
    <cfRule type="colorScale" priority="3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0014" priority="3525" operator="greaterThan">
      <formula>0</formula>
    </cfRule>
    <cfRule type="colorScale" priority="3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0013" priority="3523" operator="greaterThan">
      <formula>0</formula>
    </cfRule>
    <cfRule type="colorScale" priority="3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0012" priority="3521" operator="greaterThan">
      <formula>0</formula>
    </cfRule>
    <cfRule type="colorScale" priority="3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0011" priority="3519" operator="greaterThan">
      <formula>0</formula>
    </cfRule>
    <cfRule type="colorScale" priority="3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0010" priority="3517" operator="greaterThan">
      <formula>0</formula>
    </cfRule>
    <cfRule type="colorScale" priority="3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0009" priority="3515" operator="greaterThan">
      <formula>0</formula>
    </cfRule>
    <cfRule type="colorScale" priority="3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0008" priority="3513" operator="greaterThan">
      <formula>0</formula>
    </cfRule>
    <cfRule type="colorScale" priority="3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0007" priority="3511" operator="greaterThan">
      <formula>0</formula>
    </cfRule>
    <cfRule type="colorScale" priority="3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0006" priority="3509" operator="greaterThan">
      <formula>0</formula>
    </cfRule>
    <cfRule type="colorScale" priority="3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0005" priority="3507" operator="greaterThan">
      <formula>0</formula>
    </cfRule>
    <cfRule type="colorScale" priority="3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0004" priority="3505" operator="greaterThan">
      <formula>0</formula>
    </cfRule>
    <cfRule type="colorScale" priority="3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0003" priority="3503" operator="greaterThan">
      <formula>0</formula>
    </cfRule>
    <cfRule type="colorScale" priority="3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0002" priority="3501" operator="greaterThan">
      <formula>0</formula>
    </cfRule>
    <cfRule type="colorScale" priority="3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0001" priority="3499" operator="greaterThan">
      <formula>0</formula>
    </cfRule>
    <cfRule type="colorScale" priority="3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0000" priority="3497" operator="greaterThan">
      <formula>0</formula>
    </cfRule>
    <cfRule type="colorScale" priority="3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9999" priority="3495" operator="greaterThan">
      <formula>0</formula>
    </cfRule>
    <cfRule type="colorScale" priority="3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9998" priority="3493" operator="greaterThan">
      <formula>0</formula>
    </cfRule>
    <cfRule type="colorScale" priority="3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9997" priority="3491" operator="greaterThan">
      <formula>0</formula>
    </cfRule>
    <cfRule type="colorScale" priority="3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9996" priority="3489" operator="greaterThan">
      <formula>0</formula>
    </cfRule>
    <cfRule type="colorScale" priority="3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9995" priority="3487" operator="greaterThan">
      <formula>0</formula>
    </cfRule>
    <cfRule type="colorScale" priority="3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9994" priority="3485" operator="greaterThan">
      <formula>0</formula>
    </cfRule>
    <cfRule type="colorScale" priority="3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9993" priority="3483" operator="greaterThan">
      <formula>0</formula>
    </cfRule>
    <cfRule type="colorScale" priority="3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9992" priority="3481" operator="greaterThan">
      <formula>0</formula>
    </cfRule>
    <cfRule type="colorScale" priority="3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9991" priority="3479" operator="greaterThan">
      <formula>0</formula>
    </cfRule>
    <cfRule type="colorScale" priority="3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9990" priority="3477" operator="greaterThan">
      <formula>0</formula>
    </cfRule>
    <cfRule type="colorScale" priority="3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9989" priority="3475" operator="greaterThan">
      <formula>0</formula>
    </cfRule>
    <cfRule type="colorScale" priority="3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9988" priority="3473" operator="greaterThan">
      <formula>0</formula>
    </cfRule>
    <cfRule type="colorScale" priority="3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9987" priority="3471" operator="greaterThan">
      <formula>0</formula>
    </cfRule>
    <cfRule type="colorScale" priority="3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9986" priority="3469" operator="greaterThan">
      <formula>0</formula>
    </cfRule>
    <cfRule type="colorScale" priority="3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9985" priority="3467" operator="greaterThan">
      <formula>0</formula>
    </cfRule>
    <cfRule type="colorScale" priority="3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9984" priority="3465" operator="greaterThan">
      <formula>0</formula>
    </cfRule>
    <cfRule type="colorScale" priority="3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9983" priority="3463" operator="greaterThan">
      <formula>0</formula>
    </cfRule>
    <cfRule type="colorScale" priority="3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9982" priority="3461" operator="greaterThan">
      <formula>0</formula>
    </cfRule>
    <cfRule type="colorScale" priority="3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9981" priority="3459" operator="greaterThan">
      <formula>0</formula>
    </cfRule>
    <cfRule type="colorScale" priority="3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9980" priority="3457" operator="greaterThan">
      <formula>0</formula>
    </cfRule>
    <cfRule type="colorScale" priority="3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9979" priority="3455" operator="greaterThan">
      <formula>0</formula>
    </cfRule>
    <cfRule type="colorScale" priority="3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9978" priority="3453" operator="greaterThan">
      <formula>0</formula>
    </cfRule>
    <cfRule type="colorScale" priority="3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9977" priority="3451" operator="greaterThan">
      <formula>0</formula>
    </cfRule>
    <cfRule type="colorScale" priority="3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9976" priority="3449" operator="greaterThan">
      <formula>0</formula>
    </cfRule>
    <cfRule type="colorScale" priority="3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9975" priority="3447" operator="greaterThan">
      <formula>0</formula>
    </cfRule>
    <cfRule type="colorScale" priority="3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9974" priority="3445" operator="greaterThan">
      <formula>0</formula>
    </cfRule>
    <cfRule type="colorScale" priority="3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9973" priority="3443" operator="greaterThan">
      <formula>0</formula>
    </cfRule>
    <cfRule type="colorScale" priority="3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9972" priority="3441" operator="greaterThan">
      <formula>0</formula>
    </cfRule>
    <cfRule type="colorScale" priority="3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9971" priority="3439" operator="greaterThan">
      <formula>0</formula>
    </cfRule>
    <cfRule type="colorScale" priority="3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9970" priority="3437" operator="greaterThan">
      <formula>0</formula>
    </cfRule>
    <cfRule type="colorScale" priority="3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9969" priority="3435" operator="greaterThan">
      <formula>0</formula>
    </cfRule>
    <cfRule type="colorScale" priority="3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9968" priority="3433" operator="greaterThan">
      <formula>0</formula>
    </cfRule>
    <cfRule type="colorScale" priority="3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9967" priority="3431" operator="greaterThan">
      <formula>0</formula>
    </cfRule>
    <cfRule type="colorScale" priority="3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966" priority="3429" operator="greaterThan">
      <formula>0</formula>
    </cfRule>
    <cfRule type="colorScale" priority="3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9965" priority="3427" operator="greaterThan">
      <formula>0</formula>
    </cfRule>
    <cfRule type="colorScale" priority="3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9964" priority="3425" operator="greaterThan">
      <formula>0</formula>
    </cfRule>
    <cfRule type="colorScale" priority="3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9963" priority="3423" operator="greaterThan">
      <formula>0</formula>
    </cfRule>
    <cfRule type="colorScale" priority="3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9962" priority="3421" operator="greaterThan">
      <formula>0</formula>
    </cfRule>
    <cfRule type="colorScale" priority="3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9961" priority="3419" operator="greaterThan">
      <formula>0</formula>
    </cfRule>
    <cfRule type="colorScale" priority="3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960" priority="3417" operator="greaterThan">
      <formula>0</formula>
    </cfRule>
    <cfRule type="colorScale" priority="3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9959" priority="3415" operator="greaterThan">
      <formula>0</formula>
    </cfRule>
    <cfRule type="colorScale" priority="3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958" priority="3413" operator="greaterThan">
      <formula>0</formula>
    </cfRule>
    <cfRule type="colorScale" priority="3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9957" priority="3411" operator="greaterThan">
      <formula>0</formula>
    </cfRule>
    <cfRule type="colorScale" priority="3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9956" priority="3409" operator="greaterThan">
      <formula>0</formula>
    </cfRule>
    <cfRule type="colorScale" priority="3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9955" priority="3407" operator="greaterThan">
      <formula>0</formula>
    </cfRule>
    <cfRule type="colorScale" priority="3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9954" priority="3405" operator="greaterThan">
      <formula>0</formula>
    </cfRule>
    <cfRule type="colorScale" priority="3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9953" priority="3403" operator="greaterThan">
      <formula>0</formula>
    </cfRule>
    <cfRule type="colorScale" priority="3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9952" priority="3401" operator="greaterThan">
      <formula>0</formula>
    </cfRule>
    <cfRule type="colorScale" priority="3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9951" priority="3399" operator="greaterThan">
      <formula>0</formula>
    </cfRule>
    <cfRule type="colorScale" priority="3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950" priority="3397" operator="greaterThan">
      <formula>0</formula>
    </cfRule>
    <cfRule type="colorScale" priority="3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9949" priority="3395" operator="greaterThan">
      <formula>0</formula>
    </cfRule>
    <cfRule type="colorScale" priority="3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9948" priority="3393" operator="greaterThan">
      <formula>0</formula>
    </cfRule>
    <cfRule type="colorScale" priority="3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9947" priority="3391" operator="greaterThan">
      <formula>0</formula>
    </cfRule>
    <cfRule type="colorScale" priority="3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9946" priority="3389" operator="greaterThan">
      <formula>0</formula>
    </cfRule>
    <cfRule type="colorScale" priority="3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9945" priority="3387" operator="greaterThan">
      <formula>0</formula>
    </cfRule>
    <cfRule type="colorScale" priority="3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944" priority="3385" operator="greaterThan">
      <formula>0</formula>
    </cfRule>
    <cfRule type="colorScale" priority="3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9943" priority="3383" operator="greaterThan">
      <formula>0</formula>
    </cfRule>
    <cfRule type="colorScale" priority="3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942" priority="3381" operator="greaterThan">
      <formula>0</formula>
    </cfRule>
    <cfRule type="colorScale" priority="3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9941" priority="3379" operator="greaterThan">
      <formula>0</formula>
    </cfRule>
    <cfRule type="colorScale" priority="3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9940" priority="3377" operator="greaterThan">
      <formula>0</formula>
    </cfRule>
    <cfRule type="colorScale" priority="3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9939" priority="3375" operator="greaterThan">
      <formula>0</formula>
    </cfRule>
    <cfRule type="colorScale" priority="3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9938" priority="3373" operator="greaterThan">
      <formula>0</formula>
    </cfRule>
    <cfRule type="colorScale" priority="3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9937" priority="3371" operator="greaterThan">
      <formula>0</formula>
    </cfRule>
    <cfRule type="colorScale" priority="3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9936" priority="3369" operator="greaterThan">
      <formula>0</formula>
    </cfRule>
    <cfRule type="colorScale" priority="3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9935" priority="3367" operator="greaterThan">
      <formula>0</formula>
    </cfRule>
    <cfRule type="colorScale" priority="3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9934" priority="3365" operator="greaterThan">
      <formula>0</formula>
    </cfRule>
    <cfRule type="colorScale" priority="3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9933" priority="3363" operator="greaterThan">
      <formula>0</formula>
    </cfRule>
    <cfRule type="colorScale" priority="3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9932" priority="3361" operator="greaterThan">
      <formula>0</formula>
    </cfRule>
    <cfRule type="colorScale" priority="3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9931" priority="3359" operator="greaterThan">
      <formula>0</formula>
    </cfRule>
    <cfRule type="colorScale" priority="3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9930" priority="3357" operator="greaterThan">
      <formula>0</formula>
    </cfRule>
    <cfRule type="colorScale" priority="3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9929" priority="3355" operator="greaterThan">
      <formula>0</formula>
    </cfRule>
    <cfRule type="colorScale" priority="3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9928" priority="3353" operator="greaterThan">
      <formula>0</formula>
    </cfRule>
    <cfRule type="colorScale" priority="3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9927" priority="3351" operator="greaterThan">
      <formula>0</formula>
    </cfRule>
    <cfRule type="colorScale" priority="3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9926" priority="3349" operator="greaterThan">
      <formula>0</formula>
    </cfRule>
    <cfRule type="colorScale" priority="3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9925" priority="3347" operator="greaterThan">
      <formula>0</formula>
    </cfRule>
    <cfRule type="colorScale" priority="3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9924" priority="3345" operator="greaterThan">
      <formula>0</formula>
    </cfRule>
    <cfRule type="colorScale" priority="3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9923" priority="3343" operator="greaterThan">
      <formula>0</formula>
    </cfRule>
    <cfRule type="colorScale" priority="3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9922" priority="3341" operator="greaterThan">
      <formula>0</formula>
    </cfRule>
    <cfRule type="colorScale" priority="3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9921" priority="3339" operator="greaterThan">
      <formula>0</formula>
    </cfRule>
    <cfRule type="colorScale" priority="3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9920" priority="3337" operator="greaterThan">
      <formula>0</formula>
    </cfRule>
    <cfRule type="colorScale" priority="3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9919" priority="3335" operator="greaterThan">
      <formula>0</formula>
    </cfRule>
    <cfRule type="colorScale" priority="3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9918" priority="3333" operator="greaterThan">
      <formula>0</formula>
    </cfRule>
    <cfRule type="colorScale" priority="3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9917" priority="3331" operator="greaterThan">
      <formula>0</formula>
    </cfRule>
    <cfRule type="colorScale" priority="3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9916" priority="3329" operator="greaterThan">
      <formula>0</formula>
    </cfRule>
    <cfRule type="colorScale" priority="3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9915" priority="3327" operator="greaterThan">
      <formula>0</formula>
    </cfRule>
    <cfRule type="colorScale" priority="3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9914" priority="3325" operator="greaterThan">
      <formula>0</formula>
    </cfRule>
    <cfRule type="colorScale" priority="3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9913" priority="3323" operator="greaterThan">
      <formula>0</formula>
    </cfRule>
    <cfRule type="colorScale" priority="3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9912" priority="3321" operator="greaterThan">
      <formula>0</formula>
    </cfRule>
    <cfRule type="colorScale" priority="3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9911" priority="3319" operator="greaterThan">
      <formula>0</formula>
    </cfRule>
    <cfRule type="colorScale" priority="3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9910" priority="3317" operator="greaterThan">
      <formula>0</formula>
    </cfRule>
    <cfRule type="colorScale" priority="3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9909" priority="3315" operator="greaterThan">
      <formula>0</formula>
    </cfRule>
    <cfRule type="colorScale" priority="3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9908" priority="3313" operator="greaterThan">
      <formula>0</formula>
    </cfRule>
    <cfRule type="colorScale" priority="3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9907" priority="3311" operator="greaterThan">
      <formula>0</formula>
    </cfRule>
    <cfRule type="colorScale" priority="3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9906" priority="3309" operator="greaterThan">
      <formula>0</formula>
    </cfRule>
    <cfRule type="colorScale" priority="3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9905" priority="3307" operator="greaterThan">
      <formula>0</formula>
    </cfRule>
    <cfRule type="colorScale" priority="3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9904" priority="3305" operator="greaterThan">
      <formula>0</formula>
    </cfRule>
    <cfRule type="colorScale" priority="3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9903" priority="3303" operator="greaterThan">
      <formula>0</formula>
    </cfRule>
    <cfRule type="colorScale" priority="3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9902" priority="3301" operator="greaterThan">
      <formula>0</formula>
    </cfRule>
    <cfRule type="colorScale" priority="3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9901" priority="3299" operator="greaterThan">
      <formula>0</formula>
    </cfRule>
    <cfRule type="colorScale" priority="3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9900" priority="3297" operator="greaterThan">
      <formula>0</formula>
    </cfRule>
    <cfRule type="colorScale" priority="3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9899" priority="3295" operator="greaterThan">
      <formula>0</formula>
    </cfRule>
    <cfRule type="colorScale" priority="3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9898" priority="3293" operator="greaterThan">
      <formula>0</formula>
    </cfRule>
    <cfRule type="colorScale" priority="3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9897" priority="3291" operator="greaterThan">
      <formula>0</formula>
    </cfRule>
    <cfRule type="colorScale" priority="3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9896" priority="3289" operator="greaterThan">
      <formula>0</formula>
    </cfRule>
    <cfRule type="colorScale" priority="3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9895" priority="3287" operator="greaterThan">
      <formula>0</formula>
    </cfRule>
    <cfRule type="colorScale" priority="3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9894" priority="3285" operator="greaterThan">
      <formula>0</formula>
    </cfRule>
    <cfRule type="colorScale" priority="3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9893" priority="3283" operator="greaterThan">
      <formula>0</formula>
    </cfRule>
    <cfRule type="colorScale" priority="3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9892" priority="3281" operator="greaterThan">
      <formula>0</formula>
    </cfRule>
    <cfRule type="colorScale" priority="3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9891" priority="3279" operator="greaterThan">
      <formula>0</formula>
    </cfRule>
    <cfRule type="colorScale" priority="3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9890" priority="3277" operator="greaterThan">
      <formula>0</formula>
    </cfRule>
    <cfRule type="colorScale" priority="3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9889" priority="3275" operator="greaterThan">
      <formula>0</formula>
    </cfRule>
    <cfRule type="colorScale" priority="3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9888" priority="3273" operator="greaterThan">
      <formula>0</formula>
    </cfRule>
    <cfRule type="colorScale" priority="3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9887" priority="3271" operator="greaterThan">
      <formula>0</formula>
    </cfRule>
    <cfRule type="colorScale" priority="3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9886" priority="3269" operator="greaterThan">
      <formula>0</formula>
    </cfRule>
    <cfRule type="colorScale" priority="3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9885" priority="3267" operator="greaterThan">
      <formula>0</formula>
    </cfRule>
    <cfRule type="colorScale" priority="3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9884" priority="3265" operator="greaterThan">
      <formula>0</formula>
    </cfRule>
    <cfRule type="colorScale" priority="3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9883" priority="3263" operator="greaterThan">
      <formula>0</formula>
    </cfRule>
    <cfRule type="colorScale" priority="3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9882" priority="3261" operator="greaterThan">
      <formula>0</formula>
    </cfRule>
    <cfRule type="colorScale" priority="3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9881" priority="3259" operator="greaterThan">
      <formula>0</formula>
    </cfRule>
    <cfRule type="colorScale" priority="3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9880" priority="3257" operator="greaterThan">
      <formula>0</formula>
    </cfRule>
    <cfRule type="colorScale" priority="3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9879" priority="3255" operator="greaterThan">
      <formula>0</formula>
    </cfRule>
    <cfRule type="colorScale" priority="3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9878" priority="3253" operator="greaterThan">
      <formula>0</formula>
    </cfRule>
    <cfRule type="colorScale" priority="3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9877" priority="3251" operator="greaterThan">
      <formula>0</formula>
    </cfRule>
    <cfRule type="colorScale" priority="3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9876" priority="3249" operator="greaterThan">
      <formula>0</formula>
    </cfRule>
    <cfRule type="colorScale" priority="3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9875" priority="3247" operator="greaterThan">
      <formula>0</formula>
    </cfRule>
    <cfRule type="colorScale" priority="3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9874" priority="3245" operator="greaterThan">
      <formula>0</formula>
    </cfRule>
    <cfRule type="colorScale" priority="3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9873" priority="3243" operator="greaterThan">
      <formula>0</formula>
    </cfRule>
    <cfRule type="colorScale" priority="3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9872" priority="3241" operator="greaterThan">
      <formula>0</formula>
    </cfRule>
    <cfRule type="colorScale" priority="3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9871" priority="3239" operator="greaterThan">
      <formula>0</formula>
    </cfRule>
    <cfRule type="colorScale" priority="3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9870" priority="3237" operator="greaterThan">
      <formula>0</formula>
    </cfRule>
    <cfRule type="colorScale" priority="3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9869" priority="3235" operator="greaterThan">
      <formula>0</formula>
    </cfRule>
    <cfRule type="colorScale" priority="3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9868" priority="3233" operator="greaterThan">
      <formula>0</formula>
    </cfRule>
    <cfRule type="colorScale" priority="3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9867" priority="3231" operator="greaterThan">
      <formula>0</formula>
    </cfRule>
    <cfRule type="colorScale" priority="3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9866" priority="3229" operator="greaterThan">
      <formula>0</formula>
    </cfRule>
    <cfRule type="colorScale" priority="3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9865" priority="3227" operator="greaterThan">
      <formula>0</formula>
    </cfRule>
    <cfRule type="colorScale" priority="3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9864" priority="3225" operator="greaterThan">
      <formula>0</formula>
    </cfRule>
    <cfRule type="colorScale" priority="3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9863" priority="3223" operator="greaterThan">
      <formula>0</formula>
    </cfRule>
    <cfRule type="colorScale" priority="3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9862" priority="3221" operator="greaterThan">
      <formula>0</formula>
    </cfRule>
    <cfRule type="colorScale" priority="3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9861" priority="3219" operator="greaterThan">
      <formula>0</formula>
    </cfRule>
    <cfRule type="colorScale" priority="3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9860" priority="3217" operator="greaterThan">
      <formula>0</formula>
    </cfRule>
    <cfRule type="colorScale" priority="3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9859" priority="3215" operator="greaterThan">
      <formula>0</formula>
    </cfRule>
    <cfRule type="colorScale" priority="3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9858" priority="3213" operator="greaterThan">
      <formula>0</formula>
    </cfRule>
    <cfRule type="colorScale" priority="3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9857" priority="3211" operator="greaterThan">
      <formula>0</formula>
    </cfRule>
    <cfRule type="colorScale" priority="3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9856" priority="3209" operator="greaterThan">
      <formula>0</formula>
    </cfRule>
    <cfRule type="colorScale" priority="3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9855" priority="3207" operator="greaterThan">
      <formula>0</formula>
    </cfRule>
    <cfRule type="colorScale" priority="3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9854" priority="3205" operator="greaterThan">
      <formula>0</formula>
    </cfRule>
    <cfRule type="colorScale" priority="3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9853" priority="3203" operator="greaterThan">
      <formula>0</formula>
    </cfRule>
    <cfRule type="colorScale" priority="3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9852" priority="3201" operator="greaterThan">
      <formula>0</formula>
    </cfRule>
    <cfRule type="colorScale" priority="3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9851" priority="3199" operator="greaterThan">
      <formula>0</formula>
    </cfRule>
    <cfRule type="colorScale" priority="3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9850" priority="3197" operator="greaterThan">
      <formula>0</formula>
    </cfRule>
    <cfRule type="colorScale" priority="3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9849" priority="3195" operator="greaterThan">
      <formula>0</formula>
    </cfRule>
    <cfRule type="colorScale" priority="3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9848" priority="3193" operator="greaterThan">
      <formula>0</formula>
    </cfRule>
    <cfRule type="colorScale" priority="3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9847" priority="3191" operator="greaterThan">
      <formula>0</formula>
    </cfRule>
    <cfRule type="colorScale" priority="3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9846" priority="3189" operator="greaterThan">
      <formula>0</formula>
    </cfRule>
    <cfRule type="colorScale" priority="3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9845" priority="3187" operator="greaterThan">
      <formula>0</formula>
    </cfRule>
    <cfRule type="colorScale" priority="3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9844" priority="3185" operator="greaterThan">
      <formula>0</formula>
    </cfRule>
    <cfRule type="colorScale" priority="3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9843" priority="3183" operator="greaterThan">
      <formula>0</formula>
    </cfRule>
    <cfRule type="colorScale" priority="3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9842" priority="3181" operator="greaterThan">
      <formula>0</formula>
    </cfRule>
    <cfRule type="colorScale" priority="3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9841" priority="3179" operator="greaterThan">
      <formula>0</formula>
    </cfRule>
    <cfRule type="colorScale" priority="3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9840" priority="3177" operator="greaterThan">
      <formula>0</formula>
    </cfRule>
    <cfRule type="colorScale" priority="3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9839" priority="3175" operator="greaterThan">
      <formula>0</formula>
    </cfRule>
    <cfRule type="colorScale" priority="3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9838" priority="3173" operator="greaterThan">
      <formula>0</formula>
    </cfRule>
    <cfRule type="colorScale" priority="3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9837" priority="3171" operator="greaterThan">
      <formula>0</formula>
    </cfRule>
    <cfRule type="colorScale" priority="3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9836" priority="3169" operator="greaterThan">
      <formula>0</formula>
    </cfRule>
    <cfRule type="colorScale" priority="3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9835" priority="3167" operator="greaterThan">
      <formula>0</formula>
    </cfRule>
    <cfRule type="colorScale" priority="3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9834" priority="3165" operator="greaterThan">
      <formula>0</formula>
    </cfRule>
    <cfRule type="colorScale" priority="3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9833" priority="3163" operator="greaterThan">
      <formula>0</formula>
    </cfRule>
    <cfRule type="colorScale" priority="3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9832" priority="3161" operator="greaterThan">
      <formula>0</formula>
    </cfRule>
    <cfRule type="colorScale" priority="3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9831" priority="3159" operator="greaterThan">
      <formula>0</formula>
    </cfRule>
    <cfRule type="colorScale" priority="3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9830" priority="3157" operator="greaterThan">
      <formula>0</formula>
    </cfRule>
    <cfRule type="colorScale" priority="3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9829" priority="3155" operator="greaterThan">
      <formula>0</formula>
    </cfRule>
    <cfRule type="colorScale" priority="3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9828" priority="3153" operator="greaterThan">
      <formula>0</formula>
    </cfRule>
    <cfRule type="colorScale" priority="3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9827" priority="3151" operator="greaterThan">
      <formula>0</formula>
    </cfRule>
    <cfRule type="colorScale" priority="3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9826" priority="3149" operator="greaterThan">
      <formula>0</formula>
    </cfRule>
    <cfRule type="colorScale" priority="3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9825" priority="3147" operator="greaterThan">
      <formula>0</formula>
    </cfRule>
    <cfRule type="colorScale" priority="3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9824" priority="3145" operator="greaterThan">
      <formula>0</formula>
    </cfRule>
    <cfRule type="colorScale" priority="3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9823" priority="3143" operator="greaterThan">
      <formula>0</formula>
    </cfRule>
    <cfRule type="colorScale" priority="3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9822" priority="3141" operator="greaterThan">
      <formula>0</formula>
    </cfRule>
    <cfRule type="colorScale" priority="3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9821" priority="3139" operator="greaterThan">
      <formula>0</formula>
    </cfRule>
    <cfRule type="colorScale" priority="3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9820" priority="3137" operator="greaterThan">
      <formula>0</formula>
    </cfRule>
    <cfRule type="colorScale" priority="3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9819" priority="3135" operator="greaterThan">
      <formula>0</formula>
    </cfRule>
    <cfRule type="colorScale" priority="3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9818" priority="3133" operator="greaterThan">
      <formula>0</formula>
    </cfRule>
    <cfRule type="colorScale" priority="3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9817" priority="3131" operator="greaterThan">
      <formula>0</formula>
    </cfRule>
    <cfRule type="colorScale" priority="3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9816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9815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9814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9813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9812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9811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9810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9809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9808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9807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9806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9805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9804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9803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9802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9801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9800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9799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9798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9797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9796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9795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9794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9793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9792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9791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9790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9789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9788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9787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9786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9785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9784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9783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9782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9781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9780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9779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9778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9777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9776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9775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9774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9773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9772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9771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9770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9769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9768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9767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9766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9765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9764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9763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9762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9761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9760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9759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9758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9757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9756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9755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9754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9753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9752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9751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9750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9749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9748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9747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9746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9745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9744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9743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9742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9741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740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9739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738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9737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9736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9735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9734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9733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9732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9731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9730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9729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9728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9727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9726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9725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724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9723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9722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9721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9720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9719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9718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9717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9716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9715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9714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9713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9712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9711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710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9709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708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9707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9706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9705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9704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9703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9702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9701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9700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9699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9698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9697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9696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9695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694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9693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9692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9691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9690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9689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9688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9687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9686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9685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9684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9683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9682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9681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680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9679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678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9677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9676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9675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9674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9673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9672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9671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9670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9669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9668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9667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9666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9665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664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9663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9662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9661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9660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9659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9658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9657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656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655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654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653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652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651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650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649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648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647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646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9645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9644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9643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9642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641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640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639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638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637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636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635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634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633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632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9631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9630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9629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9628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9627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9626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9625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9624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9623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9622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9621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9620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9619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9618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9617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9616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9615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9614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9613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9612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9611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9610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9609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9608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9607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9606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9605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9604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9603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9602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9601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9600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9599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9598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9597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9596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9595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9594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9593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9592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9591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9590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9589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9588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9587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9586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9585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9584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9583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9582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9581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9580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9579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9578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9577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9576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9575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9574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9573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9572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9571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9570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9569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9568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9567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566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9565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9564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9563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9562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9561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560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9559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558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9557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9556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9555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9554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9553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9552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551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9550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9549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9548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9547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9546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9545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544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9543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9542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9541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9540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9539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9538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9537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536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9535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9534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9533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9532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9531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530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9529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528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9527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9526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9525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9524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9523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9522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521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9520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9519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9518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9517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9516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9515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514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9513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9512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9511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9510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9509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9508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9507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9506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9505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9504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9503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9502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9501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9500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9499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9498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9497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9496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9495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9494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9493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9492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9491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9490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9489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9488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9487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9486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9485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9484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9483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9482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9481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9480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9479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9478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9477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9476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9475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9474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9473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9472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9471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9470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9469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9468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9467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9466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9465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9464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9463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9462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9461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9460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9459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9458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9457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9456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9455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9454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9453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9452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9451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9450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9449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9448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9447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9446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9445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9444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9443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9442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9441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9440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9439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9438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9437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9436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9435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9434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9433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9432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9431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9430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9429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9428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9427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9426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9425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9424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9423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9422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9421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9420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9419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9418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9417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9416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9415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9414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9413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9412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9411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9410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9409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9408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9407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9406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9405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9404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9403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9402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9401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9400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9399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9398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9397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9396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9395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9394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9393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9392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9391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9390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9389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9388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9387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9386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9385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9384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9383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9382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9381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9380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9379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9378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9377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9376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9375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9374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9373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9372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9371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9370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9369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9368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9367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9366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9365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9364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9363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9362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9361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9360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9359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9358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9357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9356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9355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9354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9353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9352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9351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9350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9349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9348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9347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9346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9345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9344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9343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342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9341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340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9339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9338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9337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9336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9335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9334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9333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9332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9331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9330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9329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9328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9327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326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9325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9324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9323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9322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9321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9320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9319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9318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9317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9316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9315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9314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9313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312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9311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310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9309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9308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9307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9306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9305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9304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9303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9302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9301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9300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9299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9298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9297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296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9295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9294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9293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9292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9291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9290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9289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9288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9287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9286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9285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9284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9283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282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9281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280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9279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9278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9277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9276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9275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9274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9273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9272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9271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9270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9269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9268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9267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266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9265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9264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9263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9262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9261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9260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9259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258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257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256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255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254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253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252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251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250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249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248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9247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9246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9245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9244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243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242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241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240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239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238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237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236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235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234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9233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9232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9231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9230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9229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9228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9227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9226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9225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9224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9223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9222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9221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9220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9219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9218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9217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9216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9215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9214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9213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9212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9211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9210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9209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9208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9207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9206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9205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9204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9203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9202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9201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9200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9199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9198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9197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9196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9195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9194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9193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9192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9191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9190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9189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9188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9187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9186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9185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9184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9183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9182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9181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9180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9179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9178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9177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9176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9175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9174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9173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9172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9171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9170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9169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168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9167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9166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9165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9164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9163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162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9161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160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9159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9158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9157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9156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9155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9154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153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9152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9151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9150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9149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9148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9147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146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9145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9144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9143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9142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9141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9140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9139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138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9137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9136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9135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9134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9133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132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9131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130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9129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9128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9127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9126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9125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9124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123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9122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9121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9120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9119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9118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9117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116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9115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9114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9113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9112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9111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9110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9109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9108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9107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9106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9105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9104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9103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9102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9101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9100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9099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9098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9097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9096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9095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9094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9093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9092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9091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9090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9089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9088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9087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9086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9085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9084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9083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9082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9081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9080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9079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9078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9077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9076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9075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9074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9073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9072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9071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9070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9069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9068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9067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9066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9065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9064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9063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9062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9061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9060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9059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9058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9057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9056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9055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9054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9053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9052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9051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9050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9049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9048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9047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9046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9045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9044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9043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9042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9041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9040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9039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9038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9037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9036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9035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9034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9033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9032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9031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9030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9029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9028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9027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9026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9025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9024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9023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9022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9021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9020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9019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9018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9017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9016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9015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9014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9013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9012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9011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9010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9009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9008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9007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9006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9005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9004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9003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9002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9001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9000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8999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8998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8997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8996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8995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8994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8993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8992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8991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8990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8989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8988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8987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8986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8985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8984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8983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8982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8981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8980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8979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8978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8977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8976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8975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8974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8973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8972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8971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8970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8969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8968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8967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8966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8965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8964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8963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8962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8961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8960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8959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8958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8957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8956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8955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8954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8953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8952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8951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8950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8949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8948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8947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8946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8945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8944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8943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8942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8941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8940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8939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8938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8937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8936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8935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8934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8933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8932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8931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8930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8929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8928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8927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8926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8925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8924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8923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8922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8921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8920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8919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8918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8917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8916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8915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8914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8913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8912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8911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8910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8909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8908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8907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8906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8905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8904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8903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8902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8901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8900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8899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8898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8897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8896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8895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8894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8893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8892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8891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8890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8889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8888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8887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8886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8885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8884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8883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8882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8881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8880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8879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8878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8877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8876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8875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8874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8873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8872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8871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8870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8869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8868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8867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8866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8865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8864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8863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8862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8861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8860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8859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8858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8857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8856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8855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8854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8853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8852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8851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8850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8849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8848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8847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8846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8845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8844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8843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8842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8841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8840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8839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8838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8837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8836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835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834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833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832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831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830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829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828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827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826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8825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824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8823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822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8821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8820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819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818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817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816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815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814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813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812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811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8810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8809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808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8807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8806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8805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8804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8803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8802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8801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8800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8799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8798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8797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8796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8795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794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8793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792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8791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8790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8789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8788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8787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8786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8785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8784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8783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8782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8781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8780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8779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778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8777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8776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8775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774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773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772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771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770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769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768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767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766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765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764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8763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762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8761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8760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759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758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757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756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755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754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753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752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751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750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8749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748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8747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8746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8745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8744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8743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8742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8741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8740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8739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8738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8737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8736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8735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8734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8733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8732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8731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8730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8729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8728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8727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8726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8725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8724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8723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8722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8721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8720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8719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8718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8717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8716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8715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8714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8713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8712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8711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8710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8709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8708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8707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8706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8705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8704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8703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8702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8701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8700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8699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8698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8697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8696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8695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8694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8693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8692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8691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8690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8689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8688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8687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8686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8685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8684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8683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8682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8681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8680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8679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8678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8677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8676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8675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8674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8673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8672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8671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8670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8669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8668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8667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8666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8665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8664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8663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8662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8661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8660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8659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8658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8657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8656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8655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8654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8653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8652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8651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8650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8649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8648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8647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8646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8645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8644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8643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8642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8641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8640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8639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8638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8637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8636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8635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8634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8633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8632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8631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8630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8629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8628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8627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8626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8625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8624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8623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8622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8621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8620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8619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8618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8617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8616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8615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8614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8613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8612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8611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8610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8609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8608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8607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8606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8605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8604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8603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8602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8601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8600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8599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8598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8597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8596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8595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8594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8593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8592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8591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8590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8589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8588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8587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8586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8585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8584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8583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8582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8581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8580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8579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8578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8577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8576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8575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8574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8573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8572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8571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8570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8569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8568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8567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8566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8565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8564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8563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8562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8561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8560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8559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8558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8557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8556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8555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8554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8553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8552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8551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8550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8549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8548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8547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8546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8545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8544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8543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8542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8541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8540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8539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8538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8537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8536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8535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8534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8533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8532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8531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8530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8529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8528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8527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8526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8525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8524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8523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8522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8521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8520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8519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8518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8517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8516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8515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8514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8513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8512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8511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8510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8509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8508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8507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8506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8505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8504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8503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8502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8501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8500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8499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8498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8497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8496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8495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8494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8493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8492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8491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8490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8489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8488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8487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8486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8485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8484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8483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8482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8481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8480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8479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8478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8477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8476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8475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8474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8473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8472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8471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8470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8469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8468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8467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8466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8465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8464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8463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8462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8461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8460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8459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8458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8457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8456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8455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8454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8453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8452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8451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8450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8449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8448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8447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8446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8445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8444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8443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8442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8441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8440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8439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8438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8437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8436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8435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8434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8433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8432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8431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8430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8429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8428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8427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8426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8425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8424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8423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8422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8421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8420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8419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8418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8417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8416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8415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8414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8413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8412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8411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8410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8409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8408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8407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8406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8405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8404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8403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8402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8401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8400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8399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8398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8397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8396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8395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8394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8393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8392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8391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8390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8389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8388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8387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8386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8385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8384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8383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8382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8381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8380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8379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8378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8377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8376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8375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8374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8373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8372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8371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8370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8369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8368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8367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8366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8365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8364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8363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8362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8361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8360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8359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8358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8357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8356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8355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8354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8353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8352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8351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8350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8349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8348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8347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8346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8345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8344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8343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8342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341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340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339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338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337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336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335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334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333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332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8331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330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8329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328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8327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8326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325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324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323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322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321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320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319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318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317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8316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8315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314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8313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8312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8311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8310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8309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8308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8307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8306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8305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8304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8303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8302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8301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300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8299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298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8297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8296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8295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8294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8293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8292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8291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8290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8289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8288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8287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8286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8285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284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8283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8282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8281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280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279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278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277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276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275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274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273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272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271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270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8269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26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826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826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26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26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26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26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26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26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25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25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25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25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825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25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825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825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46" orientation="portrait" r:id="rId1"/>
  <ignoredErrors>
    <ignoredError sqref="H9 C39 C6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3"/>
  <sheetViews>
    <sheetView zoomScale="75" zoomScaleNormal="75" workbookViewId="0">
      <selection activeCell="F8" sqref="F8"/>
    </sheetView>
  </sheetViews>
  <sheetFormatPr defaultRowHeight="18.75" x14ac:dyDescent="0.3"/>
  <cols>
    <col min="1" max="1" width="4.140625" style="1" customWidth="1"/>
    <col min="2" max="2" width="9.140625" style="1"/>
    <col min="3" max="3" width="17" style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4.14062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5" width="9.5703125" style="1" customWidth="1"/>
    <col min="16" max="16" width="9.28515625" customWidth="1"/>
    <col min="17" max="17" width="9.28515625" bestFit="1" customWidth="1"/>
    <col min="18" max="18" width="3.5703125" customWidth="1"/>
    <col min="19" max="19" width="12.140625" customWidth="1"/>
    <col min="20" max="20" width="10" customWidth="1"/>
    <col min="21" max="21" width="11.140625" customWidth="1"/>
    <col min="22" max="22" width="12" customWidth="1"/>
    <col min="23" max="23" width="10.5703125" customWidth="1"/>
    <col min="24" max="24" width="12.85546875" customWidth="1"/>
    <col min="25" max="25" width="12.5703125" customWidth="1"/>
    <col min="26" max="26" width="12" customWidth="1"/>
    <col min="27" max="27" width="11.140625" customWidth="1"/>
    <col min="28" max="28" width="14.28515625" customWidth="1"/>
    <col min="29" max="30" width="12.5703125" customWidth="1"/>
    <col min="31" max="31" width="13.140625" customWidth="1"/>
    <col min="32" max="32" width="12.28515625" customWidth="1"/>
    <col min="33" max="33" width="10.5703125" customWidth="1"/>
    <col min="34" max="34" width="11.28515625" customWidth="1"/>
    <col min="35" max="35" width="12" customWidth="1"/>
    <col min="36" max="36" width="10.28515625" customWidth="1"/>
    <col min="37" max="37" width="10.7109375" customWidth="1"/>
    <col min="38" max="38" width="12.42578125" customWidth="1"/>
  </cols>
  <sheetData>
    <row r="1" spans="1:38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x14ac:dyDescent="0.3">
      <c r="A2" s="23"/>
      <c r="D2" s="2"/>
      <c r="F2" s="2"/>
      <c r="G2" s="2"/>
      <c r="I2" s="2"/>
      <c r="J2" s="2"/>
      <c r="L2" s="3"/>
      <c r="P2" s="4" t="s">
        <v>57</v>
      </c>
      <c r="Q2" s="2"/>
      <c r="R2" s="24"/>
      <c r="S2" s="1"/>
      <c r="T2" s="1"/>
      <c r="U2" s="2"/>
      <c r="V2" s="2"/>
      <c r="W2" s="1"/>
      <c r="X2" s="3"/>
      <c r="Y2" s="4"/>
      <c r="Z2" s="1"/>
      <c r="AA2" s="1"/>
      <c r="AB2" s="2"/>
      <c r="AC2" s="2"/>
      <c r="AD2" s="1"/>
      <c r="AE2" s="2"/>
      <c r="AF2" s="2"/>
      <c r="AG2" s="1"/>
      <c r="AH2" s="2"/>
      <c r="AI2" s="2"/>
      <c r="AJ2" s="1"/>
      <c r="AK2" s="3"/>
      <c r="AL2" s="4"/>
    </row>
    <row r="3" spans="1:38" ht="26.25" x14ac:dyDescent="0.4">
      <c r="A3" s="23"/>
      <c r="C3" s="94" t="s">
        <v>56</v>
      </c>
      <c r="F3" s="2"/>
      <c r="G3" s="2"/>
      <c r="I3" s="2"/>
      <c r="J3" s="2"/>
      <c r="L3" s="3"/>
      <c r="P3" s="4"/>
      <c r="Q3" s="2"/>
      <c r="R3" s="24"/>
      <c r="S3" s="1"/>
      <c r="T3" s="1"/>
      <c r="U3" s="2"/>
      <c r="V3" s="2"/>
      <c r="W3" s="1"/>
      <c r="X3" s="3"/>
      <c r="Y3" s="4"/>
      <c r="Z3" s="1"/>
      <c r="AA3" s="1"/>
      <c r="AB3" s="2"/>
      <c r="AC3" s="2"/>
      <c r="AD3" s="1"/>
      <c r="AE3" s="2"/>
      <c r="AF3" s="2"/>
      <c r="AG3" s="1"/>
      <c r="AH3" s="2"/>
      <c r="AI3" s="2"/>
      <c r="AJ3" s="1"/>
      <c r="AK3" s="3"/>
      <c r="AL3" s="4"/>
    </row>
    <row r="4" spans="1:38" x14ac:dyDescent="0.3">
      <c r="A4" s="23"/>
      <c r="C4" s="41" t="s">
        <v>19</v>
      </c>
      <c r="R4" s="25"/>
    </row>
    <row r="5" spans="1:38" ht="19.5" thickBot="1" x14ac:dyDescent="0.35">
      <c r="A5" s="23"/>
      <c r="C5" s="41" t="s">
        <v>55</v>
      </c>
      <c r="R5" s="25"/>
    </row>
    <row r="6" spans="1:38" ht="21" x14ac:dyDescent="0.35">
      <c r="A6" s="23"/>
      <c r="C6" s="15"/>
      <c r="D6" s="16"/>
      <c r="E6" s="16"/>
      <c r="F6" s="16"/>
      <c r="G6" s="16"/>
      <c r="H6" s="16"/>
      <c r="I6" s="26" t="s">
        <v>28</v>
      </c>
      <c r="J6" s="16"/>
      <c r="K6" s="16"/>
      <c r="L6" s="16"/>
      <c r="M6" s="16"/>
      <c r="N6" s="16"/>
      <c r="O6" s="16"/>
      <c r="P6" s="17"/>
      <c r="R6" s="25"/>
    </row>
    <row r="7" spans="1:38" ht="21" x14ac:dyDescent="0.35">
      <c r="A7" s="23"/>
      <c r="C7" s="18"/>
      <c r="D7" s="5"/>
      <c r="E7" s="7" t="s">
        <v>25</v>
      </c>
      <c r="F7" s="45" t="s">
        <v>72</v>
      </c>
      <c r="G7" s="5"/>
      <c r="H7" s="5"/>
      <c r="I7" s="44"/>
      <c r="J7" s="72"/>
      <c r="K7" s="58"/>
      <c r="L7" s="73" t="s">
        <v>41</v>
      </c>
      <c r="M7" s="57" t="s">
        <v>24</v>
      </c>
      <c r="N7" s="58"/>
      <c r="O7" s="58"/>
      <c r="P7" s="60"/>
      <c r="R7" s="25"/>
    </row>
    <row r="8" spans="1:38" x14ac:dyDescent="0.3">
      <c r="A8" s="23"/>
      <c r="C8" s="18"/>
      <c r="D8" s="5"/>
      <c r="E8" s="7" t="s">
        <v>58</v>
      </c>
      <c r="F8" s="10">
        <v>14.8</v>
      </c>
      <c r="G8" s="5" t="s">
        <v>20</v>
      </c>
      <c r="H8" s="35">
        <f>F8*1.62</f>
        <v>23.976000000000003</v>
      </c>
      <c r="I8" s="5" t="s">
        <v>6</v>
      </c>
      <c r="J8" s="74"/>
      <c r="K8" s="69"/>
      <c r="L8" s="71" t="s">
        <v>40</v>
      </c>
      <c r="M8" s="59" t="s">
        <v>22</v>
      </c>
      <c r="N8" s="62" t="s">
        <v>23</v>
      </c>
      <c r="O8" s="62"/>
      <c r="P8" s="61"/>
      <c r="R8" s="25"/>
    </row>
    <row r="9" spans="1:38" x14ac:dyDescent="0.3">
      <c r="A9" s="23"/>
      <c r="C9" s="18"/>
      <c r="D9" s="5"/>
      <c r="E9" s="7" t="s">
        <v>59</v>
      </c>
      <c r="F9" s="29">
        <v>6800</v>
      </c>
      <c r="G9" s="5" t="s">
        <v>5</v>
      </c>
      <c r="H9" s="36">
        <f>F9/162</f>
        <v>41.97530864197531</v>
      </c>
      <c r="I9" s="5" t="s">
        <v>7</v>
      </c>
      <c r="J9" s="5"/>
      <c r="K9" s="56" t="s">
        <v>9</v>
      </c>
      <c r="L9" s="28">
        <v>60</v>
      </c>
      <c r="M9" s="63">
        <v>0</v>
      </c>
      <c r="N9" s="66">
        <f>1-M9</f>
        <v>1</v>
      </c>
      <c r="O9" s="66"/>
      <c r="P9" s="60"/>
      <c r="R9" s="25"/>
    </row>
    <row r="10" spans="1:38" x14ac:dyDescent="0.3">
      <c r="A10" s="23"/>
      <c r="C10" s="18"/>
      <c r="D10" s="5"/>
      <c r="E10" s="7" t="s">
        <v>60</v>
      </c>
      <c r="F10" s="10">
        <v>14.5</v>
      </c>
      <c r="G10" s="5" t="s">
        <v>20</v>
      </c>
      <c r="H10" s="35">
        <f>F10*1.62</f>
        <v>23.490000000000002</v>
      </c>
      <c r="I10" s="5" t="s">
        <v>6</v>
      </c>
      <c r="J10" s="5"/>
      <c r="K10" s="56" t="s">
        <v>10</v>
      </c>
      <c r="L10" s="28">
        <v>125</v>
      </c>
      <c r="M10" s="64">
        <v>0</v>
      </c>
      <c r="N10" s="67">
        <f>1-M10</f>
        <v>1</v>
      </c>
      <c r="O10" s="67"/>
      <c r="P10" s="19"/>
      <c r="R10" s="25"/>
    </row>
    <row r="11" spans="1:38" x14ac:dyDescent="0.3">
      <c r="A11" s="23"/>
      <c r="C11" s="18"/>
      <c r="D11" s="5"/>
      <c r="E11" s="7"/>
      <c r="F11" s="14" t="str">
        <f>IF(F14+F15&gt;1,"Either share rent value or cash rent value must be zero!","  ")</f>
        <v xml:space="preserve">  </v>
      </c>
      <c r="G11" s="37"/>
      <c r="H11" s="5"/>
      <c r="I11" s="5"/>
      <c r="J11" s="5"/>
      <c r="K11" s="56" t="s">
        <v>11</v>
      </c>
      <c r="L11" s="28">
        <v>40</v>
      </c>
      <c r="M11" s="64">
        <v>0</v>
      </c>
      <c r="N11" s="67">
        <f>1-M11</f>
        <v>1</v>
      </c>
      <c r="O11" s="67"/>
      <c r="P11" s="19"/>
      <c r="R11" s="25"/>
    </row>
    <row r="12" spans="1:38" x14ac:dyDescent="0.3">
      <c r="A12" s="23"/>
      <c r="C12" s="18"/>
      <c r="D12" s="5"/>
      <c r="E12" s="7" t="s">
        <v>2</v>
      </c>
      <c r="F12" s="30">
        <v>0.3</v>
      </c>
      <c r="G12" s="5" t="s">
        <v>0</v>
      </c>
      <c r="H12" s="5"/>
      <c r="I12" s="5"/>
      <c r="J12" s="5"/>
      <c r="K12" s="56" t="s">
        <v>31</v>
      </c>
      <c r="L12" s="28">
        <v>40</v>
      </c>
      <c r="M12" s="64">
        <v>0</v>
      </c>
      <c r="N12" s="67">
        <f t="shared" ref="N12:N22" si="0">1-M12</f>
        <v>1</v>
      </c>
      <c r="O12" s="67"/>
      <c r="P12" s="19"/>
      <c r="R12" s="25"/>
    </row>
    <row r="13" spans="1:38" x14ac:dyDescent="0.3">
      <c r="A13" s="23"/>
      <c r="C13" s="18"/>
      <c r="D13" s="5"/>
      <c r="E13" s="7" t="s">
        <v>3</v>
      </c>
      <c r="F13" s="28">
        <v>0</v>
      </c>
      <c r="G13" s="5" t="s">
        <v>27</v>
      </c>
      <c r="H13" s="5"/>
      <c r="I13" s="5"/>
      <c r="J13" s="5"/>
      <c r="K13" s="56" t="s">
        <v>12</v>
      </c>
      <c r="L13" s="28">
        <v>75</v>
      </c>
      <c r="M13" s="64">
        <v>0</v>
      </c>
      <c r="N13" s="67">
        <f t="shared" si="0"/>
        <v>1</v>
      </c>
      <c r="O13" s="67"/>
      <c r="P13" s="19"/>
      <c r="R13" s="25"/>
    </row>
    <row r="14" spans="1:38" hidden="1" x14ac:dyDescent="0.3">
      <c r="A14" s="23"/>
      <c r="C14" s="18"/>
      <c r="D14" s="5"/>
      <c r="E14" s="7" t="s">
        <v>2</v>
      </c>
      <c r="F14" s="13">
        <f>IF(F12&gt;0,1,0)</f>
        <v>1</v>
      </c>
      <c r="G14" s="5"/>
      <c r="H14" s="5"/>
      <c r="I14" s="5"/>
      <c r="J14" s="5"/>
      <c r="K14" s="56"/>
      <c r="L14" s="28"/>
      <c r="M14" s="64"/>
      <c r="N14" s="67"/>
      <c r="O14" s="67"/>
      <c r="P14" s="19"/>
      <c r="R14" s="25"/>
    </row>
    <row r="15" spans="1:38" hidden="1" x14ac:dyDescent="0.3">
      <c r="A15" s="23"/>
      <c r="C15" s="18"/>
      <c r="D15" s="5"/>
      <c r="E15" s="7" t="s">
        <v>3</v>
      </c>
      <c r="F15" s="13">
        <f>IF(F13&gt;0,1,0)</f>
        <v>0</v>
      </c>
      <c r="G15" s="5"/>
      <c r="H15" s="5"/>
      <c r="I15" s="5"/>
      <c r="J15" s="5"/>
      <c r="K15" s="56"/>
      <c r="L15" s="28"/>
      <c r="M15" s="64"/>
      <c r="N15" s="67"/>
      <c r="O15" s="67"/>
      <c r="P15" s="19"/>
      <c r="R15" s="25"/>
    </row>
    <row r="16" spans="1:38" x14ac:dyDescent="0.3">
      <c r="A16" s="23"/>
      <c r="C16" s="18"/>
      <c r="D16" s="40" t="s">
        <v>39</v>
      </c>
      <c r="E16" s="7"/>
      <c r="F16" s="14"/>
      <c r="G16" s="5"/>
      <c r="H16" s="5"/>
      <c r="I16" s="5"/>
      <c r="J16" s="5"/>
      <c r="K16" s="56" t="s">
        <v>13</v>
      </c>
      <c r="L16" s="28">
        <v>15</v>
      </c>
      <c r="M16" s="64">
        <v>0</v>
      </c>
      <c r="N16" s="67">
        <f t="shared" si="0"/>
        <v>1</v>
      </c>
      <c r="O16" s="67"/>
      <c r="P16" s="19"/>
      <c r="R16" s="25"/>
    </row>
    <row r="17" spans="1:18" x14ac:dyDescent="0.3">
      <c r="A17" s="23"/>
      <c r="C17" s="18"/>
      <c r="D17" s="40" t="s">
        <v>38</v>
      </c>
      <c r="E17" s="7"/>
      <c r="F17" s="5"/>
      <c r="G17" s="5"/>
      <c r="H17" s="5"/>
      <c r="I17" s="5"/>
      <c r="J17" s="7"/>
      <c r="K17" s="56" t="s">
        <v>14</v>
      </c>
      <c r="L17" s="28">
        <v>55</v>
      </c>
      <c r="M17" s="64">
        <v>0</v>
      </c>
      <c r="N17" s="67">
        <f t="shared" si="0"/>
        <v>1</v>
      </c>
      <c r="O17" s="67"/>
      <c r="P17" s="19"/>
      <c r="R17" s="25"/>
    </row>
    <row r="18" spans="1:18" x14ac:dyDescent="0.3">
      <c r="A18" s="23"/>
      <c r="C18" s="18"/>
      <c r="D18" s="5"/>
      <c r="E18" s="7" t="s">
        <v>17</v>
      </c>
      <c r="F18" s="10">
        <v>1</v>
      </c>
      <c r="G18" s="5" t="s">
        <v>4</v>
      </c>
      <c r="H18" s="39" t="s">
        <v>8</v>
      </c>
      <c r="I18" s="5"/>
      <c r="J18" s="7"/>
      <c r="K18" s="56" t="s">
        <v>15</v>
      </c>
      <c r="L18" s="28">
        <v>190</v>
      </c>
      <c r="M18" s="64">
        <v>1</v>
      </c>
      <c r="N18" s="67">
        <f t="shared" si="0"/>
        <v>0</v>
      </c>
      <c r="O18" s="67"/>
      <c r="P18" s="19"/>
      <c r="R18" s="25"/>
    </row>
    <row r="19" spans="1:18" x14ac:dyDescent="0.3">
      <c r="A19" s="23"/>
      <c r="C19" s="18"/>
      <c r="D19" s="5"/>
      <c r="E19" s="7" t="s">
        <v>18</v>
      </c>
      <c r="F19" s="10">
        <v>0.3</v>
      </c>
      <c r="G19" s="5" t="s">
        <v>4</v>
      </c>
      <c r="H19" s="39" t="s">
        <v>8</v>
      </c>
      <c r="I19" s="5"/>
      <c r="J19" s="7"/>
      <c r="K19" s="56" t="s">
        <v>16</v>
      </c>
      <c r="L19" s="28">
        <v>50</v>
      </c>
      <c r="M19" s="64">
        <v>0</v>
      </c>
      <c r="N19" s="67">
        <f>1-M19</f>
        <v>1</v>
      </c>
      <c r="O19" s="67"/>
      <c r="P19" s="19"/>
      <c r="R19" s="25"/>
    </row>
    <row r="20" spans="1:18" x14ac:dyDescent="0.3">
      <c r="A20" s="23"/>
      <c r="C20" s="18"/>
      <c r="D20" s="40" t="s">
        <v>32</v>
      </c>
      <c r="E20" s="7"/>
      <c r="F20" s="7"/>
      <c r="G20" s="7"/>
      <c r="H20" s="7"/>
      <c r="I20" s="5"/>
      <c r="J20" s="7"/>
      <c r="K20" s="56" t="s">
        <v>16</v>
      </c>
      <c r="L20" s="28">
        <v>0</v>
      </c>
      <c r="M20" s="64">
        <v>0</v>
      </c>
      <c r="N20" s="67">
        <f t="shared" si="0"/>
        <v>1</v>
      </c>
      <c r="O20" s="67"/>
      <c r="P20" s="19"/>
      <c r="R20" s="25"/>
    </row>
    <row r="21" spans="1:18" ht="19.5" thickBot="1" x14ac:dyDescent="0.35">
      <c r="A21" s="23"/>
      <c r="C21" s="18"/>
      <c r="D21" s="40" t="s">
        <v>33</v>
      </c>
      <c r="E21" s="7"/>
      <c r="F21" s="5"/>
      <c r="G21" s="5"/>
      <c r="H21" s="5"/>
      <c r="I21" s="5"/>
      <c r="J21" s="7"/>
      <c r="K21" s="56" t="s">
        <v>34</v>
      </c>
      <c r="L21" s="28">
        <v>100</v>
      </c>
      <c r="M21" s="64">
        <v>0</v>
      </c>
      <c r="N21" s="67">
        <f t="shared" si="0"/>
        <v>1</v>
      </c>
      <c r="O21" s="67"/>
      <c r="P21" s="19"/>
      <c r="R21" s="25"/>
    </row>
    <row r="22" spans="1:18" x14ac:dyDescent="0.3">
      <c r="A22" s="23"/>
      <c r="C22" s="80"/>
      <c r="D22" s="81"/>
      <c r="E22" s="82"/>
      <c r="F22" s="83" t="s">
        <v>47</v>
      </c>
      <c r="G22" s="84">
        <v>14</v>
      </c>
      <c r="H22" s="82" t="s">
        <v>20</v>
      </c>
      <c r="I22" s="85"/>
      <c r="J22" s="7"/>
      <c r="K22" s="56" t="s">
        <v>35</v>
      </c>
      <c r="L22" s="28">
        <v>0</v>
      </c>
      <c r="M22" s="64">
        <v>0</v>
      </c>
      <c r="N22" s="67">
        <f t="shared" si="0"/>
        <v>1</v>
      </c>
      <c r="O22" s="67"/>
      <c r="P22" s="19"/>
      <c r="R22" s="25"/>
    </row>
    <row r="23" spans="1:18" x14ac:dyDescent="0.3">
      <c r="A23" s="23"/>
      <c r="C23" s="75"/>
      <c r="D23" s="76"/>
      <c r="E23" s="78"/>
      <c r="F23" s="77" t="s">
        <v>44</v>
      </c>
      <c r="G23" s="79">
        <v>5700</v>
      </c>
      <c r="H23" s="78" t="s">
        <v>43</v>
      </c>
      <c r="I23" s="86"/>
      <c r="J23" s="7"/>
      <c r="K23" s="56" t="s">
        <v>36</v>
      </c>
      <c r="L23" s="28">
        <v>0</v>
      </c>
      <c r="M23" s="64">
        <v>0</v>
      </c>
      <c r="N23" s="67">
        <f>1-M23</f>
        <v>1</v>
      </c>
      <c r="O23" s="67"/>
      <c r="P23" s="19"/>
      <c r="R23" s="25"/>
    </row>
    <row r="24" spans="1:18" x14ac:dyDescent="0.3">
      <c r="A24" s="23"/>
      <c r="C24" s="75"/>
      <c r="D24" s="78"/>
      <c r="E24" s="78"/>
      <c r="F24" s="77" t="s">
        <v>48</v>
      </c>
      <c r="G24" s="79">
        <v>85</v>
      </c>
      <c r="H24" s="78" t="s">
        <v>50</v>
      </c>
      <c r="I24" s="86"/>
      <c r="J24" s="7"/>
      <c r="K24" s="56" t="s">
        <v>36</v>
      </c>
      <c r="L24" s="28">
        <v>0</v>
      </c>
      <c r="M24" s="64">
        <v>0</v>
      </c>
      <c r="N24" s="67">
        <f>1-M24</f>
        <v>1</v>
      </c>
      <c r="O24" s="67"/>
      <c r="P24" s="19"/>
      <c r="R24" s="25"/>
    </row>
    <row r="25" spans="1:18" ht="19.5" thickBot="1" x14ac:dyDescent="0.35">
      <c r="A25" s="23"/>
      <c r="C25" s="87"/>
      <c r="D25" s="88"/>
      <c r="E25" s="89"/>
      <c r="F25" s="90" t="s">
        <v>49</v>
      </c>
      <c r="G25" s="91">
        <v>100</v>
      </c>
      <c r="H25" s="92" t="s">
        <v>51</v>
      </c>
      <c r="I25" s="93"/>
      <c r="J25" s="69"/>
      <c r="K25" s="70" t="s">
        <v>36</v>
      </c>
      <c r="L25" s="38">
        <v>0</v>
      </c>
      <c r="M25" s="65">
        <v>0</v>
      </c>
      <c r="N25" s="68">
        <f>1-M25</f>
        <v>1</v>
      </c>
      <c r="O25" s="68"/>
      <c r="P25" s="61"/>
      <c r="R25" s="25"/>
    </row>
    <row r="26" spans="1:18" x14ac:dyDescent="0.3">
      <c r="A26" s="23"/>
      <c r="C26" s="18"/>
      <c r="D26" s="40" t="s">
        <v>45</v>
      </c>
      <c r="E26" s="5"/>
      <c r="F26" s="12"/>
      <c r="G26" s="5"/>
      <c r="H26" s="5"/>
      <c r="I26" s="5"/>
      <c r="J26" s="5"/>
      <c r="K26" s="34" t="s">
        <v>37</v>
      </c>
      <c r="L26" s="32">
        <f>SUM(L9:L25)</f>
        <v>750</v>
      </c>
      <c r="M26" s="33" t="s">
        <v>27</v>
      </c>
      <c r="N26" s="5"/>
      <c r="O26" s="5"/>
      <c r="P26" s="19"/>
      <c r="R26" s="25"/>
    </row>
    <row r="27" spans="1:18" ht="19.5" thickBot="1" x14ac:dyDescent="0.35">
      <c r="A27" s="23"/>
      <c r="C27" s="20"/>
      <c r="D27" s="104" t="s">
        <v>46</v>
      </c>
      <c r="E27" s="21"/>
      <c r="F27" s="105"/>
      <c r="G27" s="21"/>
      <c r="H27" s="21"/>
      <c r="I27" s="21"/>
      <c r="J27" s="106"/>
      <c r="K27" s="106"/>
      <c r="L27" s="107" t="s">
        <v>42</v>
      </c>
      <c r="M27" s="108">
        <f>SUMPRODUCT(L9:L25,M9:M25)</f>
        <v>190</v>
      </c>
      <c r="N27" s="108">
        <f>SUMPRODUCT(L9:L25,N9:N25)</f>
        <v>560</v>
      </c>
      <c r="O27" s="108"/>
      <c r="P27" s="22"/>
      <c r="R27" s="25"/>
    </row>
    <row r="28" spans="1:18" x14ac:dyDescent="0.3">
      <c r="A28" s="23"/>
      <c r="C28" s="98" t="s">
        <v>65</v>
      </c>
      <c r="D28" s="6" t="s">
        <v>65</v>
      </c>
      <c r="E28" s="5"/>
      <c r="F28" s="12"/>
      <c r="G28" s="5"/>
      <c r="H28" s="5"/>
      <c r="I28" s="5"/>
      <c r="J28" s="5"/>
      <c r="K28" s="5"/>
      <c r="L28" s="5"/>
      <c r="M28" s="5"/>
      <c r="N28" s="100"/>
      <c r="O28" s="6" t="s">
        <v>66</v>
      </c>
      <c r="P28" s="19"/>
      <c r="R28" s="25"/>
    </row>
    <row r="29" spans="1:18" ht="21" x14ac:dyDescent="0.35">
      <c r="A29" s="23"/>
      <c r="C29" s="98" t="s">
        <v>63</v>
      </c>
      <c r="D29" s="6" t="s">
        <v>64</v>
      </c>
      <c r="E29" s="5"/>
      <c r="F29" s="12"/>
      <c r="G29" s="5"/>
      <c r="H29" s="5"/>
      <c r="I29" s="44" t="s">
        <v>29</v>
      </c>
      <c r="J29" s="5"/>
      <c r="K29" s="5"/>
      <c r="L29" s="5"/>
      <c r="M29" s="5"/>
      <c r="N29" s="100"/>
      <c r="O29" s="6" t="s">
        <v>53</v>
      </c>
      <c r="P29" s="19"/>
      <c r="R29" s="25"/>
    </row>
    <row r="30" spans="1:18" x14ac:dyDescent="0.3">
      <c r="A30" s="23"/>
      <c r="C30" s="98" t="s">
        <v>62</v>
      </c>
      <c r="D30" s="6" t="s">
        <v>62</v>
      </c>
      <c r="E30" s="5"/>
      <c r="F30" s="5"/>
      <c r="G30" s="5"/>
      <c r="H30" s="5"/>
      <c r="I30" s="8" t="s">
        <v>1</v>
      </c>
      <c r="J30" s="5"/>
      <c r="K30" s="5"/>
      <c r="L30" s="5"/>
      <c r="M30" s="5"/>
      <c r="N30" s="100"/>
      <c r="O30" s="6" t="s">
        <v>54</v>
      </c>
      <c r="P30" s="19"/>
      <c r="R30" s="25"/>
    </row>
    <row r="31" spans="1:18" ht="19.5" thickBot="1" x14ac:dyDescent="0.35">
      <c r="A31" s="23"/>
      <c r="C31" s="99" t="s">
        <v>52</v>
      </c>
      <c r="D31" s="96" t="s">
        <v>52</v>
      </c>
      <c r="E31" s="31">
        <f>IF(I31&gt;0,F31-250,0)</f>
        <v>5800</v>
      </c>
      <c r="F31" s="31">
        <f>IF(I31&gt;0,G31-250,0)</f>
        <v>6050</v>
      </c>
      <c r="G31" s="31">
        <f>IF(I31&gt;0,H31-250,0)</f>
        <v>6300</v>
      </c>
      <c r="H31" s="31">
        <f>IF(I31&gt;0,I31-250,0)</f>
        <v>6550</v>
      </c>
      <c r="I31" s="101">
        <f>F9</f>
        <v>6800</v>
      </c>
      <c r="J31" s="31">
        <f>IF(I31&gt;0,I31+250,0)</f>
        <v>7050</v>
      </c>
      <c r="K31" s="31">
        <f>IF(I31&gt;0,J31+250,0)</f>
        <v>7300</v>
      </c>
      <c r="L31" s="31">
        <f>IF(I31&gt;0,K31+250,0)</f>
        <v>7550</v>
      </c>
      <c r="M31" s="31">
        <f>IF(I31&gt;0,L31+250,0)</f>
        <v>7800</v>
      </c>
      <c r="N31" s="100"/>
      <c r="O31" s="95" t="s">
        <v>67</v>
      </c>
      <c r="P31" s="19"/>
      <c r="R31" s="25"/>
    </row>
    <row r="32" spans="1:18" x14ac:dyDescent="0.3">
      <c r="A32" s="23"/>
      <c r="C32" s="97">
        <f t="shared" ref="C32:C38" si="1">IF(C33&gt;0,C33-0.25,0)</f>
        <v>13.05</v>
      </c>
      <c r="D32" s="11">
        <f>IF(D39&gt;0,D33-0.25,0)</f>
        <v>12.75</v>
      </c>
      <c r="E32" s="46">
        <f t="shared" ref="E32:M32" si="2">($C$32*(E31/100)*(1-$F$12))+((1-$F$12)*($O$32*($G$23/100)*(($G$25*0.85)/$G$24)))-$F$13-SUMPRODUCT($L$9:$L$25,$N$9:$N$25)-((E31/100)*(1-$F$12)*($F$18+$F$19))</f>
        <v>-33.074999999999953</v>
      </c>
      <c r="F32" s="50">
        <f t="shared" si="2"/>
        <v>-12.512499999999974</v>
      </c>
      <c r="G32" s="50">
        <f>($C$32*(G31/100)*(1-$F$12))+((1-$F$12)*($O$32*($G$23/100)*(($G$25*0.85)/$G$24)))-$F$13-SUMPRODUCT($L$9:$L$25,$N$9:$N$25)-((G31/100)*(1-$F$12)*($F$18+$F$19))</f>
        <v>8.0500000000000043</v>
      </c>
      <c r="H32" s="50">
        <f t="shared" si="2"/>
        <v>28.612499999999976</v>
      </c>
      <c r="I32" s="50">
        <f t="shared" si="2"/>
        <v>49.175000000000068</v>
      </c>
      <c r="J32" s="50">
        <f t="shared" si="2"/>
        <v>69.73750000000004</v>
      </c>
      <c r="K32" s="50">
        <f t="shared" si="2"/>
        <v>90.300000000000026</v>
      </c>
      <c r="L32" s="50">
        <f t="shared" si="2"/>
        <v>110.8625</v>
      </c>
      <c r="M32" s="51">
        <f t="shared" si="2"/>
        <v>131.42499999999998</v>
      </c>
      <c r="N32" s="100"/>
      <c r="O32" s="11">
        <f t="shared" ref="O32:O46" si="3">IF(D32&lt;$G$22,$G$22-D32,0)</f>
        <v>1.25</v>
      </c>
      <c r="P32" s="19"/>
      <c r="R32" s="25"/>
    </row>
    <row r="33" spans="1:18" x14ac:dyDescent="0.3">
      <c r="A33" s="23"/>
      <c r="C33" s="97">
        <f t="shared" si="1"/>
        <v>13.3</v>
      </c>
      <c r="D33" s="11">
        <f>IF(D39&gt;0,D34-0.25,0)</f>
        <v>13</v>
      </c>
      <c r="E33" s="48">
        <f t="shared" ref="E33:M33" si="4">($C$33*(E31/100)*(1-$F$12))+((1-$F$12)*($O$33*($G$23/100)*(($G$25*0.85)/$G$24)))-$F$13-SUMPRODUCT($L$9:$L$25,$N$9:$N$25)-((E31/100)*(1-$F$12)*($F$18+$F$19))</f>
        <v>-32.9</v>
      </c>
      <c r="F33" s="47">
        <f t="shared" si="4"/>
        <v>-11.90000000000002</v>
      </c>
      <c r="G33" s="47">
        <f t="shared" si="4"/>
        <v>9.0999999999999588</v>
      </c>
      <c r="H33" s="47">
        <f t="shared" si="4"/>
        <v>30.100000000000044</v>
      </c>
      <c r="I33" s="47">
        <f t="shared" si="4"/>
        <v>51.100000000000023</v>
      </c>
      <c r="J33" s="47">
        <f t="shared" si="4"/>
        <v>72.099999999999994</v>
      </c>
      <c r="K33" s="47">
        <f t="shared" si="4"/>
        <v>93.09999999999998</v>
      </c>
      <c r="L33" s="47">
        <f t="shared" si="4"/>
        <v>114.09999999999995</v>
      </c>
      <c r="M33" s="52">
        <f t="shared" si="4"/>
        <v>135.10000000000005</v>
      </c>
      <c r="N33" s="100"/>
      <c r="O33" s="11">
        <f t="shared" si="3"/>
        <v>1</v>
      </c>
      <c r="P33" s="19"/>
      <c r="R33" s="25"/>
    </row>
    <row r="34" spans="1:18" x14ac:dyDescent="0.3">
      <c r="A34" s="23"/>
      <c r="C34" s="97">
        <f t="shared" si="1"/>
        <v>13.55</v>
      </c>
      <c r="D34" s="11">
        <f>IF(D39&gt;0,D35-0.25,0)</f>
        <v>13.25</v>
      </c>
      <c r="E34" s="48">
        <f t="shared" ref="E34:M34" si="5">($C$34*(E31/100)*(1-$F$12))+((1-$F$12)*($O$34*($G$23/100)*(($G$25*0.85)/$G$24)))-$F$13-SUMPRODUCT($L$9:$L$25,$N$9:$N$25)-((E31/100)*(1-$F$12)*($F$18+$F$19))</f>
        <v>-32.725000000000044</v>
      </c>
      <c r="F34" s="47">
        <f t="shared" si="5"/>
        <v>-11.287500000000065</v>
      </c>
      <c r="G34" s="47">
        <f t="shared" si="5"/>
        <v>10.150000000000027</v>
      </c>
      <c r="H34" s="47">
        <f t="shared" si="5"/>
        <v>31.587499999999999</v>
      </c>
      <c r="I34" s="47">
        <f t="shared" si="5"/>
        <v>53.024999999999977</v>
      </c>
      <c r="J34" s="47">
        <f t="shared" si="5"/>
        <v>74.462499999999949</v>
      </c>
      <c r="K34" s="47">
        <f t="shared" si="5"/>
        <v>95.899999999999935</v>
      </c>
      <c r="L34" s="47">
        <f t="shared" si="5"/>
        <v>117.33750000000002</v>
      </c>
      <c r="M34" s="52">
        <f t="shared" si="5"/>
        <v>138.77500000000001</v>
      </c>
      <c r="N34" s="100"/>
      <c r="O34" s="11">
        <f t="shared" si="3"/>
        <v>0.75</v>
      </c>
      <c r="P34" s="19"/>
      <c r="R34" s="25"/>
    </row>
    <row r="35" spans="1:18" x14ac:dyDescent="0.3">
      <c r="A35" s="23"/>
      <c r="C35" s="97">
        <f t="shared" si="1"/>
        <v>13.8</v>
      </c>
      <c r="D35" s="11">
        <f>IF(D39&gt;0,D36-0.25,0)</f>
        <v>13.5</v>
      </c>
      <c r="E35" s="48">
        <f t="shared" ref="E35:M35" si="6">($C$35*(E31/100)*(1-$F$12))+((1-$F$12)*($O$35*($G$23/100)*(($G$25*0.85)/$G$24)))-$F$13-SUMPRODUCT($L$9:$L$25,$N$9:$N$25)-((E31/100)*(1-$F$12)*($F$18+$F$19))</f>
        <v>-32.549999999999976</v>
      </c>
      <c r="F35" s="47">
        <f t="shared" si="6"/>
        <v>-10.674999999999883</v>
      </c>
      <c r="G35" s="47">
        <f t="shared" si="6"/>
        <v>11.200000000000095</v>
      </c>
      <c r="H35" s="47">
        <f t="shared" si="6"/>
        <v>33.075000000000067</v>
      </c>
      <c r="I35" s="47">
        <f t="shared" si="6"/>
        <v>54.950000000000045</v>
      </c>
      <c r="J35" s="47">
        <f t="shared" si="6"/>
        <v>76.825000000000017</v>
      </c>
      <c r="K35" s="47">
        <f t="shared" si="6"/>
        <v>98.700000000000117</v>
      </c>
      <c r="L35" s="47">
        <f t="shared" si="6"/>
        <v>120.57500000000009</v>
      </c>
      <c r="M35" s="52">
        <f t="shared" si="6"/>
        <v>142.45000000000007</v>
      </c>
      <c r="N35" s="100"/>
      <c r="O35" s="11">
        <f t="shared" si="3"/>
        <v>0.5</v>
      </c>
      <c r="P35" s="19"/>
      <c r="R35" s="25"/>
    </row>
    <row r="36" spans="1:18" x14ac:dyDescent="0.3">
      <c r="A36" s="23"/>
      <c r="C36" s="97">
        <f t="shared" si="1"/>
        <v>14.05</v>
      </c>
      <c r="D36" s="11">
        <f>IF(D39&gt;0,D37-0.25,0)</f>
        <v>13.75</v>
      </c>
      <c r="E36" s="48">
        <f t="shared" ref="E36:M36" si="7">($C$36*(E31/100)*(1-$F$12))+((1-$F$12)*($O$36*($G$23/100)*(($G$25*0.85)/$G$24)))-$F$13-SUMPRODUCT($L$9:$L$25,$N$9:$N$25)-((E31/100)*(1-$F$12)*($F$18+$F$19))</f>
        <v>-32.374999999999908</v>
      </c>
      <c r="F36" s="47">
        <f t="shared" si="7"/>
        <v>-10.062499999999929</v>
      </c>
      <c r="G36" s="47">
        <f t="shared" si="7"/>
        <v>12.25000000000005</v>
      </c>
      <c r="H36" s="47">
        <f t="shared" si="7"/>
        <v>34.562500000000021</v>
      </c>
      <c r="I36" s="47">
        <f t="shared" si="7"/>
        <v>56.875</v>
      </c>
      <c r="J36" s="47">
        <f t="shared" si="7"/>
        <v>79.187500000000085</v>
      </c>
      <c r="K36" s="47">
        <f t="shared" si="7"/>
        <v>101.50000000000007</v>
      </c>
      <c r="L36" s="47">
        <f t="shared" si="7"/>
        <v>123.81250000000004</v>
      </c>
      <c r="M36" s="52">
        <f t="shared" si="7"/>
        <v>146.12500000000003</v>
      </c>
      <c r="N36" s="100"/>
      <c r="O36" s="11">
        <f t="shared" si="3"/>
        <v>0.25</v>
      </c>
      <c r="P36" s="19"/>
      <c r="R36" s="25"/>
    </row>
    <row r="37" spans="1:18" x14ac:dyDescent="0.3">
      <c r="A37" s="23"/>
      <c r="C37" s="97">
        <f t="shared" si="1"/>
        <v>14.3</v>
      </c>
      <c r="D37" s="11">
        <f>IF(D39&gt;0,D38-0.25,0)</f>
        <v>14</v>
      </c>
      <c r="E37" s="48">
        <f t="shared" ref="E37:M37" si="8">($C$37*(E31/100)*(1-$F$12))+((1-$F$12)*($O$37*($G$23/100)*(($G$25*0.85)/$G$24)))-$F$13-SUMPRODUCT($L$9:$L$25,$N$9:$N$25)-((E31/100)*(1-$F$12)*($F$18+$F$19))</f>
        <v>-32.199999999999953</v>
      </c>
      <c r="F37" s="47">
        <f t="shared" si="8"/>
        <v>-9.4499999999999744</v>
      </c>
      <c r="G37" s="47">
        <f t="shared" si="8"/>
        <v>13.300000000000004</v>
      </c>
      <c r="H37" s="47">
        <f t="shared" si="8"/>
        <v>36.049999999999976</v>
      </c>
      <c r="I37" s="47">
        <f t="shared" si="8"/>
        <v>58.800000000000068</v>
      </c>
      <c r="J37" s="47">
        <f t="shared" si="8"/>
        <v>81.55000000000004</v>
      </c>
      <c r="K37" s="47">
        <f t="shared" si="8"/>
        <v>104.30000000000003</v>
      </c>
      <c r="L37" s="47">
        <f t="shared" si="8"/>
        <v>127.05</v>
      </c>
      <c r="M37" s="52">
        <f t="shared" si="8"/>
        <v>149.79999999999998</v>
      </c>
      <c r="N37" s="100"/>
      <c r="O37" s="11">
        <f t="shared" si="3"/>
        <v>0</v>
      </c>
      <c r="P37" s="19"/>
      <c r="R37" s="25"/>
    </row>
    <row r="38" spans="1:18" x14ac:dyDescent="0.3">
      <c r="A38" s="23"/>
      <c r="C38" s="97">
        <f t="shared" si="1"/>
        <v>14.55</v>
      </c>
      <c r="D38" s="11">
        <f>IF(D39&gt;0,D39-0.25,0)</f>
        <v>14.25</v>
      </c>
      <c r="E38" s="48">
        <f t="shared" ref="E38:M38" si="9">($C$38*(E31/100)*(1-$F$12))+((1-$F$12)*($O$38*($G$23/100)*(($G$25*0.85)/$G$24)))-$F$13-SUMPRODUCT($L$9:$L$25,$N$9:$N$25)-((E31/100)*(1-$F$12)*($F$18+$F$19))</f>
        <v>-22.049999999999976</v>
      </c>
      <c r="F38" s="47">
        <f t="shared" si="9"/>
        <v>1.1375000000000028</v>
      </c>
      <c r="G38" s="47">
        <f t="shared" si="9"/>
        <v>24.324999999999982</v>
      </c>
      <c r="H38" s="47">
        <f t="shared" si="9"/>
        <v>47.512500000000067</v>
      </c>
      <c r="I38" s="47">
        <f t="shared" si="9"/>
        <v>70.700000000000045</v>
      </c>
      <c r="J38" s="47">
        <f t="shared" si="9"/>
        <v>93.887500000000017</v>
      </c>
      <c r="K38" s="47">
        <f t="shared" si="9"/>
        <v>117.075</v>
      </c>
      <c r="L38" s="47">
        <f t="shared" si="9"/>
        <v>140.26249999999999</v>
      </c>
      <c r="M38" s="52">
        <f t="shared" si="9"/>
        <v>163.45000000000007</v>
      </c>
      <c r="N38" s="100"/>
      <c r="O38" s="11">
        <f t="shared" si="3"/>
        <v>0</v>
      </c>
      <c r="P38" s="19"/>
      <c r="R38" s="25"/>
    </row>
    <row r="39" spans="1:18" x14ac:dyDescent="0.3">
      <c r="A39" s="23"/>
      <c r="C39" s="102">
        <f>F8</f>
        <v>14.8</v>
      </c>
      <c r="D39" s="103">
        <f>F10</f>
        <v>14.5</v>
      </c>
      <c r="E39" s="48">
        <f t="shared" ref="E39:M39" si="10">($C$39*(E31/100)*(1-$F$12))+((1-$F$12)*($O$39*($G$23/100)*(($G$25*0.85)/$G$24)))-$F$13-SUMPRODUCT($L$9:$L$25,$N$9:$N$25)-((E31/100)*(1-$F$12)*($F$18+$F$19))</f>
        <v>-11.899999999999999</v>
      </c>
      <c r="F39" s="47">
        <f t="shared" si="10"/>
        <v>11.72499999999998</v>
      </c>
      <c r="G39" s="47">
        <f t="shared" si="10"/>
        <v>35.350000000000072</v>
      </c>
      <c r="H39" s="47">
        <f t="shared" si="10"/>
        <v>58.975000000000044</v>
      </c>
      <c r="I39" s="55">
        <f t="shared" si="10"/>
        <v>82.600000000000023</v>
      </c>
      <c r="J39" s="47">
        <f t="shared" si="10"/>
        <v>106.22499999999999</v>
      </c>
      <c r="K39" s="47">
        <f t="shared" si="10"/>
        <v>129.84999999999997</v>
      </c>
      <c r="L39" s="47">
        <f t="shared" si="10"/>
        <v>153.47500000000008</v>
      </c>
      <c r="M39" s="52">
        <f t="shared" si="10"/>
        <v>177.10000000000005</v>
      </c>
      <c r="N39" s="100"/>
      <c r="O39" s="11">
        <f t="shared" si="3"/>
        <v>0</v>
      </c>
      <c r="P39" s="19"/>
      <c r="R39" s="25"/>
    </row>
    <row r="40" spans="1:18" x14ac:dyDescent="0.3">
      <c r="A40" s="23"/>
      <c r="C40" s="97">
        <f>IF(C39&gt;0,C39+0.25,0)</f>
        <v>15.05</v>
      </c>
      <c r="D40" s="11">
        <f>IF(D39&gt;0,D39+0.25,0)</f>
        <v>14.75</v>
      </c>
      <c r="E40" s="48">
        <f>($C$40*(E31/100)*(1-$F$12))+((1-$F$12)*($O$40*($G$23/100)*(($G$25*0.85)/$G$24)))-$F$13-SUMPRODUCT($L$9:$L$25,$N$9:$N$25)-((E31/100)*(1-$F$12)*($F$18+$F$19))</f>
        <v>-1.7500000000000213</v>
      </c>
      <c r="F40" s="47">
        <f t="shared" ref="F40:M40" si="11">($C$40*(F31/100)*(1-$F$12))+((1-$F$12)*($O$40*($G$23/100)*(($G$25*0.85)/$G$24)))-$F$13-SUMPRODUCT($L$9:$L$25,$N$9:$N$25)-((F31/100)*(1-$F$12)*($F$18+$F$19))</f>
        <v>22.312500000000071</v>
      </c>
      <c r="G40" s="47">
        <f t="shared" si="11"/>
        <v>46.37500000000005</v>
      </c>
      <c r="H40" s="47">
        <f t="shared" si="11"/>
        <v>70.437500000000028</v>
      </c>
      <c r="I40" s="47">
        <f t="shared" si="11"/>
        <v>94.5</v>
      </c>
      <c r="J40" s="47">
        <f t="shared" si="11"/>
        <v>118.56249999999997</v>
      </c>
      <c r="K40" s="47">
        <f t="shared" si="11"/>
        <v>142.62500000000006</v>
      </c>
      <c r="L40" s="47">
        <f t="shared" si="11"/>
        <v>166.68750000000006</v>
      </c>
      <c r="M40" s="52">
        <f t="shared" si="11"/>
        <v>190.75000000000003</v>
      </c>
      <c r="N40" s="100"/>
      <c r="O40" s="11">
        <f t="shared" si="3"/>
        <v>0</v>
      </c>
      <c r="P40" s="19"/>
      <c r="R40" s="25"/>
    </row>
    <row r="41" spans="1:18" x14ac:dyDescent="0.3">
      <c r="A41" s="23"/>
      <c r="C41" s="97">
        <f t="shared" ref="C41:C46" si="12">IF(C40&gt;0,C40+0.25,0)</f>
        <v>15.3</v>
      </c>
      <c r="D41" s="11">
        <f>IF(D39&gt;0,D40+0.25,0)</f>
        <v>15</v>
      </c>
      <c r="E41" s="48">
        <f t="shared" ref="E41:M41" si="13">($C$41*(E31/100)*(1-$F$12))+((1-$F$12)*($O$41*($G$23/100)*(($G$25*0.85)/$G$24)))-$F$13-SUMPRODUCT($L$9:$L$25,$N$9:$N$25)-((E31/100)*(1-$F$12)*($F$18+$F$19))</f>
        <v>8.4000000000000696</v>
      </c>
      <c r="F41" s="47">
        <f t="shared" si="13"/>
        <v>32.900000000000048</v>
      </c>
      <c r="G41" s="47">
        <f t="shared" si="13"/>
        <v>57.400000000000027</v>
      </c>
      <c r="H41" s="47">
        <f t="shared" si="13"/>
        <v>81.900000000000006</v>
      </c>
      <c r="I41" s="47">
        <f t="shared" si="13"/>
        <v>106.39999999999998</v>
      </c>
      <c r="J41" s="47">
        <f t="shared" si="13"/>
        <v>130.90000000000006</v>
      </c>
      <c r="K41" s="47">
        <f t="shared" si="13"/>
        <v>155.40000000000003</v>
      </c>
      <c r="L41" s="47">
        <f t="shared" si="13"/>
        <v>179.90000000000003</v>
      </c>
      <c r="M41" s="52">
        <f t="shared" si="13"/>
        <v>204.4</v>
      </c>
      <c r="N41" s="100"/>
      <c r="O41" s="11">
        <f t="shared" si="3"/>
        <v>0</v>
      </c>
      <c r="P41" s="19"/>
      <c r="R41" s="25"/>
    </row>
    <row r="42" spans="1:18" x14ac:dyDescent="0.3">
      <c r="A42" s="23"/>
      <c r="C42" s="97">
        <f t="shared" si="12"/>
        <v>15.55</v>
      </c>
      <c r="D42" s="11">
        <f>IF(D39&gt;0,D41+0.25,0)</f>
        <v>15.25</v>
      </c>
      <c r="E42" s="48">
        <f t="shared" ref="E42:M42" si="14">($C$42*(E31/100)*(1-$F$12))+((1-$F$12)*($O$42*($G$23/100)*(($G$25*0.85)/$G$24)))-$F$13-SUMPRODUCT($L$9:$L$25,$N$9:$N$25)-((E31/100)*(1-$F$12)*($F$18+$F$19))</f>
        <v>18.550000000000047</v>
      </c>
      <c r="F42" s="47">
        <f t="shared" si="14"/>
        <v>43.487500000000026</v>
      </c>
      <c r="G42" s="47">
        <f t="shared" si="14"/>
        <v>68.425000000000011</v>
      </c>
      <c r="H42" s="47">
        <f t="shared" si="14"/>
        <v>93.362499999999983</v>
      </c>
      <c r="I42" s="47">
        <f t="shared" si="14"/>
        <v>118.30000000000007</v>
      </c>
      <c r="J42" s="47">
        <f t="shared" si="14"/>
        <v>143.23750000000004</v>
      </c>
      <c r="K42" s="47">
        <f t="shared" si="14"/>
        <v>168.17500000000001</v>
      </c>
      <c r="L42" s="47">
        <f t="shared" si="14"/>
        <v>193.11250000000001</v>
      </c>
      <c r="M42" s="52">
        <f t="shared" si="14"/>
        <v>218.04999999999998</v>
      </c>
      <c r="N42" s="100"/>
      <c r="O42" s="11">
        <f t="shared" si="3"/>
        <v>0</v>
      </c>
      <c r="P42" s="19"/>
      <c r="R42" s="25"/>
    </row>
    <row r="43" spans="1:18" x14ac:dyDescent="0.3">
      <c r="A43" s="23"/>
      <c r="C43" s="97">
        <f t="shared" si="12"/>
        <v>15.8</v>
      </c>
      <c r="D43" s="11">
        <f>IF(D39&gt;0,D42+0.25,0)</f>
        <v>15.5</v>
      </c>
      <c r="E43" s="48">
        <f t="shared" ref="E43:M43" si="15">($C$43*(E31/100)*(1-$F$12))+((1-$F$12)*($O$43*($G$23/100)*(($G$25*0.85)/$G$24)))-$F$13-SUMPRODUCT($L$9:$L$25,$N$9:$N$25)-((E31/100)*(1-$F$12)*($F$18+$F$19))</f>
        <v>28.700000000000024</v>
      </c>
      <c r="F43" s="47">
        <f t="shared" si="15"/>
        <v>54.075000000000003</v>
      </c>
      <c r="G43" s="47">
        <f t="shared" si="15"/>
        <v>79.449999999999989</v>
      </c>
      <c r="H43" s="47">
        <f t="shared" si="15"/>
        <v>104.82500000000007</v>
      </c>
      <c r="I43" s="47">
        <f t="shared" si="15"/>
        <v>130.20000000000005</v>
      </c>
      <c r="J43" s="47">
        <f t="shared" si="15"/>
        <v>155.57500000000002</v>
      </c>
      <c r="K43" s="47">
        <f t="shared" si="15"/>
        <v>180.95</v>
      </c>
      <c r="L43" s="47">
        <f t="shared" si="15"/>
        <v>206.32499999999999</v>
      </c>
      <c r="M43" s="52">
        <f t="shared" si="15"/>
        <v>231.70000000000007</v>
      </c>
      <c r="N43" s="100"/>
      <c r="O43" s="11">
        <f t="shared" si="3"/>
        <v>0</v>
      </c>
      <c r="P43" s="19"/>
      <c r="R43" s="25"/>
    </row>
    <row r="44" spans="1:18" x14ac:dyDescent="0.3">
      <c r="A44" s="23"/>
      <c r="C44" s="97">
        <f t="shared" si="12"/>
        <v>16.05</v>
      </c>
      <c r="D44" s="11">
        <f>IF(D39&gt;0,D43+0.25,0)</f>
        <v>15.75</v>
      </c>
      <c r="E44" s="48">
        <f t="shared" ref="E44:M44" si="16">($C$44*(E31/100)*(1-$F$12))+((1-$F$12)*($O$44*($G$23/100)*(($G$25*0.85)/$G$24)))-$F$13-SUMPRODUCT($L$9:$L$25,$N$9:$N$25)-((E31/100)*(1-$F$12)*($F$18+$F$19))</f>
        <v>38.85</v>
      </c>
      <c r="F44" s="47">
        <f t="shared" si="16"/>
        <v>64.66249999999998</v>
      </c>
      <c r="G44" s="47">
        <f t="shared" si="16"/>
        <v>90.47500000000008</v>
      </c>
      <c r="H44" s="47">
        <f t="shared" si="16"/>
        <v>116.28750000000005</v>
      </c>
      <c r="I44" s="47">
        <f t="shared" si="16"/>
        <v>142.10000000000002</v>
      </c>
      <c r="J44" s="47">
        <f t="shared" si="16"/>
        <v>167.91249999999999</v>
      </c>
      <c r="K44" s="47">
        <f t="shared" si="16"/>
        <v>193.72499999999997</v>
      </c>
      <c r="L44" s="47">
        <f t="shared" si="16"/>
        <v>219.53750000000008</v>
      </c>
      <c r="M44" s="52">
        <f t="shared" si="16"/>
        <v>245.35000000000005</v>
      </c>
      <c r="N44" s="100"/>
      <c r="O44" s="11">
        <f t="shared" si="3"/>
        <v>0</v>
      </c>
      <c r="P44" s="19"/>
      <c r="R44" s="25"/>
    </row>
    <row r="45" spans="1:18" x14ac:dyDescent="0.3">
      <c r="A45" s="23"/>
      <c r="C45" s="97">
        <f t="shared" si="12"/>
        <v>16.3</v>
      </c>
      <c r="D45" s="11">
        <f>IF(D39&gt;0,D44+0.25,0)</f>
        <v>16</v>
      </c>
      <c r="E45" s="48">
        <f t="shared" ref="E45:M45" si="17">($C$45*(E31/100)*(1-$F$12))+((1-$F$12)*($O$45*($G$23/100)*(($G$25*0.85)/$G$24)))-$F$13-SUMPRODUCT($L$9:$L$25,$N$9:$N$25)-((E31/100)*(1-$F$12)*($F$18+$F$19))</f>
        <v>48.999999999999979</v>
      </c>
      <c r="F45" s="47">
        <f t="shared" si="17"/>
        <v>75.250000000000071</v>
      </c>
      <c r="G45" s="47">
        <f t="shared" si="17"/>
        <v>101.50000000000006</v>
      </c>
      <c r="H45" s="47">
        <f t="shared" si="17"/>
        <v>127.75000000000003</v>
      </c>
      <c r="I45" s="47">
        <f t="shared" si="17"/>
        <v>154</v>
      </c>
      <c r="J45" s="47">
        <f t="shared" si="17"/>
        <v>180.24999999999997</v>
      </c>
      <c r="K45" s="47">
        <f t="shared" si="17"/>
        <v>206.50000000000006</v>
      </c>
      <c r="L45" s="47">
        <f t="shared" si="17"/>
        <v>232.75000000000006</v>
      </c>
      <c r="M45" s="52">
        <f t="shared" si="17"/>
        <v>259</v>
      </c>
      <c r="N45" s="100"/>
      <c r="O45" s="11">
        <f t="shared" si="3"/>
        <v>0</v>
      </c>
      <c r="P45" s="19"/>
      <c r="R45" s="25"/>
    </row>
    <row r="46" spans="1:18" ht="19.5" thickBot="1" x14ac:dyDescent="0.35">
      <c r="A46" s="23"/>
      <c r="C46" s="97">
        <f t="shared" si="12"/>
        <v>16.55</v>
      </c>
      <c r="D46" s="11">
        <f>IF(D39&gt;0,D45+0.25,0)</f>
        <v>16.25</v>
      </c>
      <c r="E46" s="49">
        <f t="shared" ref="E46:M46" si="18">($C$46*(E31/100)*(1-$F$12))+((1-$F$12)*($O$46*($G$23/100)*(($G$25*0.85)/$G$24)))-$F$13-SUMPRODUCT($L$9:$L$25,$N$9:$N$25)-((E31/100)*(1-$F$12)*($F$18+$F$19))</f>
        <v>59.15000000000007</v>
      </c>
      <c r="F46" s="53">
        <f t="shared" si="18"/>
        <v>85.837500000000048</v>
      </c>
      <c r="G46" s="53">
        <f t="shared" si="18"/>
        <v>112.52500000000003</v>
      </c>
      <c r="H46" s="53">
        <f t="shared" si="18"/>
        <v>139.21250000000001</v>
      </c>
      <c r="I46" s="53">
        <f t="shared" si="18"/>
        <v>165.89999999999998</v>
      </c>
      <c r="J46" s="53">
        <f t="shared" si="18"/>
        <v>192.58750000000006</v>
      </c>
      <c r="K46" s="53">
        <f t="shared" si="18"/>
        <v>219.27500000000003</v>
      </c>
      <c r="L46" s="53">
        <f t="shared" si="18"/>
        <v>245.96250000000003</v>
      </c>
      <c r="M46" s="54">
        <f t="shared" si="18"/>
        <v>272.64999999999998</v>
      </c>
      <c r="N46" s="100"/>
      <c r="O46" s="11">
        <f t="shared" si="3"/>
        <v>0</v>
      </c>
      <c r="P46" s="19"/>
      <c r="R46" s="25"/>
    </row>
    <row r="47" spans="1:18" x14ac:dyDescent="0.3">
      <c r="A47" s="23"/>
      <c r="C47" s="42"/>
      <c r="D47" s="11"/>
      <c r="E47" s="43"/>
      <c r="F47" s="43"/>
      <c r="G47" s="43"/>
      <c r="H47" s="43"/>
      <c r="I47" s="43"/>
      <c r="J47" s="43"/>
      <c r="K47" s="43"/>
      <c r="L47" s="43"/>
      <c r="M47" s="43"/>
      <c r="N47" s="5"/>
      <c r="O47" s="5"/>
      <c r="P47" s="19"/>
      <c r="R47" s="25"/>
    </row>
    <row r="48" spans="1:18" ht="19.5" thickBot="1" x14ac:dyDescent="0.35">
      <c r="A48" s="23"/>
      <c r="C48" s="109"/>
      <c r="D48" s="110"/>
      <c r="E48" s="111"/>
      <c r="F48" s="111"/>
      <c r="G48" s="111"/>
      <c r="H48" s="111"/>
      <c r="I48" s="112" t="s">
        <v>61</v>
      </c>
      <c r="J48" s="111"/>
      <c r="K48" s="111"/>
      <c r="L48" s="111"/>
      <c r="M48" s="111"/>
      <c r="N48" s="21"/>
      <c r="O48" s="21"/>
      <c r="P48" s="22"/>
      <c r="R48" s="25"/>
    </row>
    <row r="49" spans="1:18" x14ac:dyDescent="0.3">
      <c r="A49" s="23"/>
      <c r="C49" s="98" t="s">
        <v>65</v>
      </c>
      <c r="D49" s="6" t="s">
        <v>65</v>
      </c>
      <c r="E49" s="11"/>
      <c r="F49" s="11"/>
      <c r="G49" s="11"/>
      <c r="H49" s="11"/>
      <c r="I49" s="11"/>
      <c r="J49" s="11"/>
      <c r="K49" s="11"/>
      <c r="L49" s="11"/>
      <c r="M49" s="11"/>
      <c r="N49" s="100"/>
      <c r="O49" s="6" t="s">
        <v>66</v>
      </c>
      <c r="P49" s="19"/>
      <c r="R49" s="25"/>
    </row>
    <row r="50" spans="1:18" ht="21" x14ac:dyDescent="0.35">
      <c r="A50" s="23"/>
      <c r="C50" s="98" t="s">
        <v>63</v>
      </c>
      <c r="D50" s="6" t="s">
        <v>64</v>
      </c>
      <c r="E50" s="5"/>
      <c r="F50" s="12"/>
      <c r="G50" s="5"/>
      <c r="H50" s="5"/>
      <c r="I50" s="44" t="s">
        <v>30</v>
      </c>
      <c r="J50" s="5"/>
      <c r="K50" s="5"/>
      <c r="L50" s="5"/>
      <c r="M50" s="5"/>
      <c r="N50" s="100"/>
      <c r="O50" s="6" t="s">
        <v>53</v>
      </c>
      <c r="P50" s="19"/>
      <c r="R50" s="25"/>
    </row>
    <row r="51" spans="1:18" x14ac:dyDescent="0.3">
      <c r="A51" s="23"/>
      <c r="C51" s="98" t="s">
        <v>62</v>
      </c>
      <c r="D51" s="6" t="s">
        <v>62</v>
      </c>
      <c r="E51" s="5"/>
      <c r="F51" s="5"/>
      <c r="G51" s="5"/>
      <c r="H51" s="5"/>
      <c r="I51" s="8" t="s">
        <v>1</v>
      </c>
      <c r="J51" s="5"/>
      <c r="K51" s="5"/>
      <c r="L51" s="5"/>
      <c r="M51" s="5"/>
      <c r="N51" s="100"/>
      <c r="O51" s="6" t="s">
        <v>54</v>
      </c>
      <c r="P51" s="19"/>
      <c r="R51" s="25"/>
    </row>
    <row r="52" spans="1:18" ht="19.5" thickBot="1" x14ac:dyDescent="0.35">
      <c r="A52" s="23"/>
      <c r="C52" s="99" t="s">
        <v>52</v>
      </c>
      <c r="D52" s="96" t="s">
        <v>52</v>
      </c>
      <c r="E52" s="31">
        <f>IF(I52&gt;0,F52-250,0)</f>
        <v>5800</v>
      </c>
      <c r="F52" s="31">
        <f>IF(I52&gt;0,G52-250,0)</f>
        <v>6050</v>
      </c>
      <c r="G52" s="31">
        <f>IF(I52&gt;0,H52-250,0)</f>
        <v>6300</v>
      </c>
      <c r="H52" s="31">
        <f>IF(I52&gt;0,I52-250,0)</f>
        <v>6550</v>
      </c>
      <c r="I52" s="101">
        <f>F9</f>
        <v>6800</v>
      </c>
      <c r="J52" s="31">
        <f>IF(I52&gt;0,I52+250,0)</f>
        <v>7050</v>
      </c>
      <c r="K52" s="31">
        <f>IF(I52&gt;0,J52+250,0)</f>
        <v>7300</v>
      </c>
      <c r="L52" s="31">
        <f>IF(I52&gt;0,K52+250,0)</f>
        <v>7550</v>
      </c>
      <c r="M52" s="31">
        <f>IF(I52&gt;0,L52+250,0)</f>
        <v>7800</v>
      </c>
      <c r="N52" s="9"/>
      <c r="O52" s="95" t="s">
        <v>67</v>
      </c>
      <c r="P52" s="19"/>
      <c r="R52" s="25"/>
    </row>
    <row r="53" spans="1:18" x14ac:dyDescent="0.3">
      <c r="A53" s="23"/>
      <c r="C53" s="97">
        <f t="shared" ref="C53:C59" si="19">IF(C54&gt;0,C54-0.25,0)</f>
        <v>13.05</v>
      </c>
      <c r="D53" s="11">
        <f>IF(D60&gt;0,D54-0.25,0)</f>
        <v>12.75</v>
      </c>
      <c r="E53" s="46">
        <f t="shared" ref="E53:M53" si="20">($C$53*(E52/100)*$F$12)+($F$12*($O$53*($G$23/100)*(($G$25*0.85)/$G$24)))+$F$13-SUMPRODUCT($L$9:$L$25,$M$9:$M$25)-((E52/100)*$F$12*($F$18+$F$19))</f>
        <v>35.825000000000024</v>
      </c>
      <c r="F53" s="50">
        <f t="shared" si="20"/>
        <v>44.637500000000017</v>
      </c>
      <c r="G53" s="50">
        <f t="shared" si="20"/>
        <v>53.449999999999982</v>
      </c>
      <c r="H53" s="50">
        <f t="shared" si="20"/>
        <v>62.262500000000003</v>
      </c>
      <c r="I53" s="50">
        <f t="shared" si="20"/>
        <v>71.075000000000031</v>
      </c>
      <c r="J53" s="50">
        <f t="shared" si="20"/>
        <v>79.887499999999989</v>
      </c>
      <c r="K53" s="50">
        <f t="shared" si="20"/>
        <v>88.700000000000017</v>
      </c>
      <c r="L53" s="50">
        <f t="shared" si="20"/>
        <v>97.512500000000045</v>
      </c>
      <c r="M53" s="51">
        <f t="shared" si="20"/>
        <v>106.325</v>
      </c>
      <c r="N53" s="100"/>
      <c r="O53" s="11">
        <f t="shared" ref="O53:O67" si="21">IF(D53&lt;$G$22,$G$22-D53,0)</f>
        <v>1.25</v>
      </c>
      <c r="P53" s="19"/>
      <c r="R53" s="25"/>
    </row>
    <row r="54" spans="1:18" x14ac:dyDescent="0.3">
      <c r="A54" s="23"/>
      <c r="C54" s="97">
        <f t="shared" si="19"/>
        <v>13.3</v>
      </c>
      <c r="D54" s="11">
        <f>IF(D60&gt;0,D55-0.25,0)</f>
        <v>13</v>
      </c>
      <c r="E54" s="48">
        <f t="shared" ref="E54:M54" si="22">($C$54*(E52/100)*$F$12)+($F$12*($O$54*($G$23/100)*(($G$25*0.85)/$G$24)))+$F$13-SUMPRODUCT($L$9:$L$25,$M$9:$M$25)-((E52/100)*$F$12*($F$18+$F$19))</f>
        <v>35.900000000000013</v>
      </c>
      <c r="F54" s="47">
        <f t="shared" si="22"/>
        <v>44.900000000000006</v>
      </c>
      <c r="G54" s="47">
        <f t="shared" si="22"/>
        <v>53.900000000000027</v>
      </c>
      <c r="H54" s="47">
        <f t="shared" si="22"/>
        <v>62.900000000000048</v>
      </c>
      <c r="I54" s="47">
        <f t="shared" si="22"/>
        <v>71.90000000000002</v>
      </c>
      <c r="J54" s="47">
        <f t="shared" si="22"/>
        <v>80.900000000000034</v>
      </c>
      <c r="K54" s="47">
        <f t="shared" si="22"/>
        <v>89.900000000000063</v>
      </c>
      <c r="L54" s="47">
        <f t="shared" si="22"/>
        <v>98.900000000000034</v>
      </c>
      <c r="M54" s="52">
        <f t="shared" si="22"/>
        <v>107.90000000000005</v>
      </c>
      <c r="N54" s="100"/>
      <c r="O54" s="11">
        <f t="shared" si="21"/>
        <v>1</v>
      </c>
      <c r="P54" s="19"/>
      <c r="R54" s="25"/>
    </row>
    <row r="55" spans="1:18" x14ac:dyDescent="0.3">
      <c r="A55" s="23"/>
      <c r="C55" s="97">
        <f t="shared" si="19"/>
        <v>13.55</v>
      </c>
      <c r="D55" s="11">
        <f>IF(D60&gt;0,D56-0.25,0)</f>
        <v>13.25</v>
      </c>
      <c r="E55" s="48">
        <f t="shared" ref="E55:M55" si="23">($C$55*(E52/100)*$F$12)+($F$12*($O$55*($G$23/100)*(($G$25*0.85)/$G$24)))+$F$13-SUMPRODUCT($L$9:$L$25,$M$9:$M$25)-((E52/100)*$F$12*($F$18+$F$19))</f>
        <v>35.975000000000001</v>
      </c>
      <c r="F55" s="47">
        <f t="shared" si="23"/>
        <v>45.162499999999994</v>
      </c>
      <c r="G55" s="47">
        <f t="shared" si="23"/>
        <v>54.350000000000016</v>
      </c>
      <c r="H55" s="47">
        <f t="shared" si="23"/>
        <v>63.53749999999998</v>
      </c>
      <c r="I55" s="47">
        <f t="shared" si="23"/>
        <v>72.725000000000009</v>
      </c>
      <c r="J55" s="47">
        <f t="shared" si="23"/>
        <v>81.912500000000023</v>
      </c>
      <c r="K55" s="47">
        <f t="shared" si="23"/>
        <v>91.1</v>
      </c>
      <c r="L55" s="47">
        <f t="shared" si="23"/>
        <v>100.28750000000002</v>
      </c>
      <c r="M55" s="52">
        <f t="shared" si="23"/>
        <v>109.47499999999998</v>
      </c>
      <c r="N55" s="100"/>
      <c r="O55" s="11">
        <f t="shared" si="21"/>
        <v>0.75</v>
      </c>
      <c r="P55" s="19"/>
      <c r="R55" s="25"/>
    </row>
    <row r="56" spans="1:18" x14ac:dyDescent="0.3">
      <c r="A56" s="23"/>
      <c r="C56" s="97">
        <f t="shared" si="19"/>
        <v>13.8</v>
      </c>
      <c r="D56" s="11">
        <f>IF(D60&gt;0,D57-0.25,0)</f>
        <v>13.5</v>
      </c>
      <c r="E56" s="48">
        <f t="shared" ref="E56:M56" si="24">($C$56*(E52/100)*$F$12)+($F$12*($O$56*($G$23/100)*(($G$25*0.85)/$G$24)))+$F$13-SUMPRODUCT($L$9:$L$25,$M$9:$M$25)-((E52/100)*$F$12*($F$18+$F$19))</f>
        <v>36.050000000000018</v>
      </c>
      <c r="F56" s="47">
        <f t="shared" si="24"/>
        <v>45.42500000000004</v>
      </c>
      <c r="G56" s="47">
        <f t="shared" si="24"/>
        <v>54.800000000000004</v>
      </c>
      <c r="H56" s="47">
        <f t="shared" si="24"/>
        <v>64.175000000000026</v>
      </c>
      <c r="I56" s="47">
        <f t="shared" si="24"/>
        <v>73.550000000000054</v>
      </c>
      <c r="J56" s="47">
        <f t="shared" si="24"/>
        <v>82.925000000000011</v>
      </c>
      <c r="K56" s="47">
        <f t="shared" si="24"/>
        <v>92.30000000000004</v>
      </c>
      <c r="L56" s="47">
        <f t="shared" si="24"/>
        <v>101.67500000000001</v>
      </c>
      <c r="M56" s="52">
        <f t="shared" si="24"/>
        <v>111.05000000000003</v>
      </c>
      <c r="N56" s="100"/>
      <c r="O56" s="11">
        <f t="shared" si="21"/>
        <v>0.5</v>
      </c>
      <c r="P56" s="19"/>
      <c r="R56" s="25"/>
    </row>
    <row r="57" spans="1:18" x14ac:dyDescent="0.3">
      <c r="A57" s="23"/>
      <c r="C57" s="97">
        <f t="shared" si="19"/>
        <v>14.05</v>
      </c>
      <c r="D57" s="11">
        <f>IF(D60&gt;0,D58-0.25,0)</f>
        <v>13.75</v>
      </c>
      <c r="E57" s="48">
        <f t="shared" ref="E57:M57" si="25">($C$57*(E52/100)*$F$12)+($F$12*($O$57*($G$23/100)*(($G$25*0.85)/$G$24)))+$F$13-SUMPRODUCT($L$9:$L$25,$M$9:$M$25)-((E52/100)*$F$12*($F$18+$F$19))</f>
        <v>36.125000000000036</v>
      </c>
      <c r="F57" s="47">
        <f t="shared" si="25"/>
        <v>45.687500000000028</v>
      </c>
      <c r="G57" s="47">
        <f t="shared" si="25"/>
        <v>55.249999999999993</v>
      </c>
      <c r="H57" s="47">
        <f t="shared" si="25"/>
        <v>64.812500000000014</v>
      </c>
      <c r="I57" s="47">
        <f t="shared" si="25"/>
        <v>74.374999999999986</v>
      </c>
      <c r="J57" s="47">
        <f t="shared" si="25"/>
        <v>83.9375</v>
      </c>
      <c r="K57" s="47">
        <f t="shared" si="25"/>
        <v>93.499999999999972</v>
      </c>
      <c r="L57" s="47">
        <f t="shared" si="25"/>
        <v>103.0625</v>
      </c>
      <c r="M57" s="52">
        <f t="shared" si="25"/>
        <v>112.62500000000001</v>
      </c>
      <c r="N57" s="100"/>
      <c r="O57" s="11">
        <f t="shared" si="21"/>
        <v>0.25</v>
      </c>
      <c r="P57" s="19"/>
      <c r="R57" s="25"/>
    </row>
    <row r="58" spans="1:18" x14ac:dyDescent="0.3">
      <c r="A58" s="23"/>
      <c r="C58" s="97">
        <f t="shared" si="19"/>
        <v>14.3</v>
      </c>
      <c r="D58" s="11">
        <f>IF(D60&gt;0,D59-0.25,0)</f>
        <v>14</v>
      </c>
      <c r="E58" s="48">
        <f t="shared" ref="E58:M58" si="26">($C$58*(E52/100)*$F$12)+($F$12*($O$58*($G$23/100)*(($G$25*0.85)/$G$24)))+$F$13-SUMPRODUCT($L$9:$L$25,$M$9:$M$25)-((E52/100)*$F$12*($F$18+$F$19))</f>
        <v>36.200000000000024</v>
      </c>
      <c r="F58" s="47">
        <f t="shared" si="26"/>
        <v>45.950000000000017</v>
      </c>
      <c r="G58" s="47">
        <f t="shared" si="26"/>
        <v>55.700000000000038</v>
      </c>
      <c r="H58" s="47">
        <f t="shared" si="26"/>
        <v>65.45</v>
      </c>
      <c r="I58" s="47">
        <f t="shared" si="26"/>
        <v>75.200000000000031</v>
      </c>
      <c r="J58" s="47">
        <f t="shared" si="26"/>
        <v>84.949999999999989</v>
      </c>
      <c r="K58" s="47">
        <f t="shared" si="26"/>
        <v>94.700000000000017</v>
      </c>
      <c r="L58" s="47">
        <f t="shared" si="26"/>
        <v>104.45000000000005</v>
      </c>
      <c r="M58" s="52">
        <f t="shared" si="26"/>
        <v>114.2</v>
      </c>
      <c r="N58" s="100"/>
      <c r="O58" s="11">
        <f t="shared" si="21"/>
        <v>0</v>
      </c>
      <c r="P58" s="19"/>
      <c r="R58" s="25"/>
    </row>
    <row r="59" spans="1:18" x14ac:dyDescent="0.3">
      <c r="A59" s="23"/>
      <c r="C59" s="97">
        <f t="shared" si="19"/>
        <v>14.55</v>
      </c>
      <c r="D59" s="11">
        <f>IF(D60&gt;0,D60-0.25,0)</f>
        <v>14.25</v>
      </c>
      <c r="E59" s="48">
        <f t="shared" ref="E59:M59" si="27">($C$59*(E52/100)*$F$12)+($F$12*($O$59*($G$23/100)*(($G$25*0.85)/$G$24)))+$F$13-SUMPRODUCT($L$9:$L$25,$M$9:$M$25)-((E52/100)*$F$12*($F$18+$F$19))</f>
        <v>40.550000000000018</v>
      </c>
      <c r="F59" s="47">
        <f t="shared" si="27"/>
        <v>50.48750000000004</v>
      </c>
      <c r="G59" s="47">
        <f t="shared" si="27"/>
        <v>60.425000000000004</v>
      </c>
      <c r="H59" s="47">
        <f t="shared" si="27"/>
        <v>70.362500000000026</v>
      </c>
      <c r="I59" s="47">
        <f t="shared" si="27"/>
        <v>80.3</v>
      </c>
      <c r="J59" s="47">
        <f t="shared" si="27"/>
        <v>90.237500000000011</v>
      </c>
      <c r="K59" s="47">
        <f t="shared" si="27"/>
        <v>100.17500000000004</v>
      </c>
      <c r="L59" s="47">
        <f t="shared" si="27"/>
        <v>110.11250000000001</v>
      </c>
      <c r="M59" s="52">
        <f t="shared" si="27"/>
        <v>120.05000000000003</v>
      </c>
      <c r="N59" s="100"/>
      <c r="O59" s="11">
        <f t="shared" si="21"/>
        <v>0</v>
      </c>
      <c r="P59" s="19"/>
      <c r="R59" s="25"/>
    </row>
    <row r="60" spans="1:18" x14ac:dyDescent="0.3">
      <c r="A60" s="23"/>
      <c r="C60" s="102">
        <f>F8</f>
        <v>14.8</v>
      </c>
      <c r="D60" s="103">
        <f>F10</f>
        <v>14.5</v>
      </c>
      <c r="E60" s="48">
        <f t="shared" ref="E60:M60" si="28">($C$60*(E52/100)*$F$12)+($F$12*($O$60*($G$23/100)*(($G$25*0.85)/$G$24)))+$F$13-SUMPRODUCT($L$9:$L$25,$M$9:$M$25)-((E52/100)*$F$12*($F$18+$F$19))</f>
        <v>44.900000000000041</v>
      </c>
      <c r="F60" s="47">
        <f t="shared" si="28"/>
        <v>55.025000000000006</v>
      </c>
      <c r="G60" s="47">
        <f t="shared" si="28"/>
        <v>65.150000000000034</v>
      </c>
      <c r="H60" s="47">
        <f t="shared" si="28"/>
        <v>75.274999999999991</v>
      </c>
      <c r="I60" s="55">
        <f t="shared" si="28"/>
        <v>85.40000000000002</v>
      </c>
      <c r="J60" s="47">
        <f t="shared" si="28"/>
        <v>95.525000000000034</v>
      </c>
      <c r="K60" s="47">
        <f t="shared" si="28"/>
        <v>105.65</v>
      </c>
      <c r="L60" s="47">
        <f t="shared" si="28"/>
        <v>115.77500000000003</v>
      </c>
      <c r="M60" s="52">
        <f t="shared" si="28"/>
        <v>125.89999999999999</v>
      </c>
      <c r="N60" s="100"/>
      <c r="O60" s="11">
        <f t="shared" si="21"/>
        <v>0</v>
      </c>
      <c r="P60" s="19"/>
      <c r="R60" s="25"/>
    </row>
    <row r="61" spans="1:18" x14ac:dyDescent="0.3">
      <c r="A61" s="23"/>
      <c r="C61" s="97">
        <f>IF(C60&gt;0,C60+0.25,0)</f>
        <v>15.05</v>
      </c>
      <c r="D61" s="11">
        <f>IF(D60&gt;0,D60+0.25,0)</f>
        <v>14.75</v>
      </c>
      <c r="E61" s="48">
        <f t="shared" ref="E61:M61" si="29">($C$61*(E52/100)*$F$12)+($F$12*($O$61*($G$23/100)*(($G$25*0.85)/$G$24)))+$F$13-SUMPRODUCT($L$9:$L$25,$M$9:$M$25)-((E52/100)*$F$12*($F$18+$F$19))</f>
        <v>49.250000000000007</v>
      </c>
      <c r="F61" s="47">
        <f t="shared" si="29"/>
        <v>59.562500000000028</v>
      </c>
      <c r="G61" s="47">
        <f t="shared" si="29"/>
        <v>69.875</v>
      </c>
      <c r="H61" s="47">
        <f t="shared" si="29"/>
        <v>80.187500000000014</v>
      </c>
      <c r="I61" s="47">
        <f t="shared" si="29"/>
        <v>90.500000000000043</v>
      </c>
      <c r="J61" s="47">
        <f t="shared" si="29"/>
        <v>100.8125</v>
      </c>
      <c r="K61" s="47">
        <f t="shared" si="29"/>
        <v>111.12500000000003</v>
      </c>
      <c r="L61" s="47">
        <f t="shared" si="29"/>
        <v>121.4375</v>
      </c>
      <c r="M61" s="52">
        <f t="shared" si="29"/>
        <v>131.75000000000003</v>
      </c>
      <c r="N61" s="100"/>
      <c r="O61" s="11">
        <f t="shared" si="21"/>
        <v>0</v>
      </c>
      <c r="P61" s="19"/>
      <c r="R61" s="25"/>
    </row>
    <row r="62" spans="1:18" x14ac:dyDescent="0.3">
      <c r="A62" s="23"/>
      <c r="C62" s="97">
        <f t="shared" ref="C62:C67" si="30">IF(C61&gt;0,C61+0.25,0)</f>
        <v>15.3</v>
      </c>
      <c r="D62" s="11">
        <f>IF(D60&gt;0,D61+0.25,0)</f>
        <v>15</v>
      </c>
      <c r="E62" s="48">
        <f t="shared" ref="E62:M62" si="31">($C$62*(E52/100)*$F$12)+($F$12*($O$62*($G$23/100)*(($G$25*0.85)/$G$24)))+$F$13-SUMPRODUCT($L$9:$L$25,$M$9:$M$25)-((E52/100)*$F$12*($F$18+$F$19))</f>
        <v>53.60000000000003</v>
      </c>
      <c r="F62" s="47">
        <f t="shared" si="31"/>
        <v>64.099999999999994</v>
      </c>
      <c r="G62" s="47">
        <f t="shared" si="31"/>
        <v>74.600000000000023</v>
      </c>
      <c r="H62" s="47">
        <f t="shared" si="31"/>
        <v>85.100000000000037</v>
      </c>
      <c r="I62" s="47">
        <f t="shared" si="31"/>
        <v>95.600000000000009</v>
      </c>
      <c r="J62" s="47">
        <f t="shared" si="31"/>
        <v>106.10000000000002</v>
      </c>
      <c r="K62" s="47">
        <f t="shared" si="31"/>
        <v>116.6</v>
      </c>
      <c r="L62" s="47">
        <f t="shared" si="31"/>
        <v>127.10000000000002</v>
      </c>
      <c r="M62" s="52">
        <f t="shared" si="31"/>
        <v>137.60000000000005</v>
      </c>
      <c r="N62" s="100"/>
      <c r="O62" s="11">
        <f t="shared" si="21"/>
        <v>0</v>
      </c>
      <c r="P62" s="19"/>
      <c r="R62" s="25"/>
    </row>
    <row r="63" spans="1:18" x14ac:dyDescent="0.3">
      <c r="A63" s="23"/>
      <c r="C63" s="97">
        <f t="shared" si="30"/>
        <v>15.55</v>
      </c>
      <c r="D63" s="11">
        <f>IF(D60&gt;0,D62+0.25,0)</f>
        <v>15.25</v>
      </c>
      <c r="E63" s="48">
        <f t="shared" ref="E63:M63" si="32">($C$63*(E52/100)*$F$12)+($F$12*($O$63*($G$23/100)*(($G$25*0.85)/$G$24)))+$F$13-SUMPRODUCT($L$9:$L$25,$M$9:$M$25)-((E52/100)*$F$12*($F$18+$F$19))</f>
        <v>57.949999999999996</v>
      </c>
      <c r="F63" s="47">
        <f t="shared" si="32"/>
        <v>68.637500000000017</v>
      </c>
      <c r="G63" s="47">
        <f t="shared" si="32"/>
        <v>79.325000000000045</v>
      </c>
      <c r="H63" s="47">
        <f t="shared" si="32"/>
        <v>90.012500000000003</v>
      </c>
      <c r="I63" s="47">
        <f t="shared" si="32"/>
        <v>100.70000000000003</v>
      </c>
      <c r="J63" s="47">
        <f t="shared" si="32"/>
        <v>111.38749999999999</v>
      </c>
      <c r="K63" s="47">
        <f t="shared" si="32"/>
        <v>122.07500000000002</v>
      </c>
      <c r="L63" s="47">
        <f t="shared" si="32"/>
        <v>132.76250000000005</v>
      </c>
      <c r="M63" s="52">
        <f t="shared" si="32"/>
        <v>143.45000000000002</v>
      </c>
      <c r="N63" s="100"/>
      <c r="O63" s="11">
        <f t="shared" si="21"/>
        <v>0</v>
      </c>
      <c r="P63" s="19"/>
      <c r="R63" s="25"/>
    </row>
    <row r="64" spans="1:18" x14ac:dyDescent="0.3">
      <c r="A64" s="23"/>
      <c r="C64" s="97">
        <f t="shared" si="30"/>
        <v>15.8</v>
      </c>
      <c r="D64" s="11">
        <f>IF(D60&gt;0,D63+0.25,0)</f>
        <v>15.5</v>
      </c>
      <c r="E64" s="48">
        <f t="shared" ref="E64:M64" si="33">($C$64*(E52/100)*$F$12)+($F$12*($O$64*($G$23/100)*(($G$25*0.85)/$G$24)))+$F$13-SUMPRODUCT($L$9:$L$25,$M$9:$M$25)-((E52/100)*$F$12*($F$18+$F$19))</f>
        <v>62.300000000000018</v>
      </c>
      <c r="F64" s="47">
        <f t="shared" si="33"/>
        <v>73.17500000000004</v>
      </c>
      <c r="G64" s="47">
        <f t="shared" si="33"/>
        <v>84.050000000000011</v>
      </c>
      <c r="H64" s="47">
        <f t="shared" si="33"/>
        <v>94.925000000000026</v>
      </c>
      <c r="I64" s="47">
        <f t="shared" si="33"/>
        <v>105.8</v>
      </c>
      <c r="J64" s="47">
        <f t="shared" si="33"/>
        <v>116.67500000000001</v>
      </c>
      <c r="K64" s="47">
        <f t="shared" si="33"/>
        <v>127.55000000000004</v>
      </c>
      <c r="L64" s="47">
        <f t="shared" si="33"/>
        <v>138.42500000000001</v>
      </c>
      <c r="M64" s="52">
        <f t="shared" si="33"/>
        <v>149.30000000000004</v>
      </c>
      <c r="N64" s="100"/>
      <c r="O64" s="11">
        <f t="shared" si="21"/>
        <v>0</v>
      </c>
      <c r="P64" s="19"/>
      <c r="R64" s="25"/>
    </row>
    <row r="65" spans="1:18" x14ac:dyDescent="0.3">
      <c r="A65" s="23"/>
      <c r="C65" s="97">
        <f t="shared" si="30"/>
        <v>16.05</v>
      </c>
      <c r="D65" s="11">
        <f>IF(D60&gt;0,D64+0.25,0)</f>
        <v>15.75</v>
      </c>
      <c r="E65" s="48">
        <f t="shared" ref="E65:M65" si="34">($C$65*(E52/100)*$F$12)+($F$12*($O$65*($G$23/100)*(($G$25*0.85)/$G$24)))+$F$13-SUMPRODUCT($L$9:$L$25,$M$9:$M$25)-((E52/100)*$F$12*($F$18+$F$19))</f>
        <v>66.650000000000034</v>
      </c>
      <c r="F65" s="47">
        <f t="shared" si="34"/>
        <v>77.712500000000006</v>
      </c>
      <c r="G65" s="47">
        <f t="shared" si="34"/>
        <v>88.775000000000034</v>
      </c>
      <c r="H65" s="47">
        <f t="shared" si="34"/>
        <v>99.837499999999991</v>
      </c>
      <c r="I65" s="47">
        <f t="shared" si="34"/>
        <v>110.90000000000002</v>
      </c>
      <c r="J65" s="47">
        <f t="shared" si="34"/>
        <v>121.96250000000003</v>
      </c>
      <c r="K65" s="47">
        <f t="shared" si="34"/>
        <v>133.02500000000001</v>
      </c>
      <c r="L65" s="47">
        <f t="shared" si="34"/>
        <v>144.08750000000003</v>
      </c>
      <c r="M65" s="52">
        <f t="shared" si="34"/>
        <v>155.15</v>
      </c>
      <c r="N65" s="100"/>
      <c r="O65" s="11">
        <f t="shared" si="21"/>
        <v>0</v>
      </c>
      <c r="P65" s="19"/>
      <c r="R65" s="25"/>
    </row>
    <row r="66" spans="1:18" x14ac:dyDescent="0.3">
      <c r="A66" s="23"/>
      <c r="C66" s="97">
        <f t="shared" si="30"/>
        <v>16.3</v>
      </c>
      <c r="D66" s="11">
        <f>IF(D60&gt;0,D65+0.25,0)</f>
        <v>16</v>
      </c>
      <c r="E66" s="48">
        <f t="shared" ref="E66:M66" si="35">($C$66*(E52/100)*$F$12)+($F$12*($O$66*($G$23/100)*(($G$25*0.85)/$G$24)))+$F$13-SUMPRODUCT($L$9:$L$25,$M$9:$M$25)-((E52/100)*$F$12*($F$18+$F$19))</f>
        <v>71</v>
      </c>
      <c r="F66" s="47">
        <f t="shared" si="35"/>
        <v>82.250000000000028</v>
      </c>
      <c r="G66" s="47">
        <f t="shared" si="35"/>
        <v>93.5</v>
      </c>
      <c r="H66" s="47">
        <f t="shared" si="35"/>
        <v>104.75000000000001</v>
      </c>
      <c r="I66" s="47">
        <f t="shared" si="35"/>
        <v>116.00000000000004</v>
      </c>
      <c r="J66" s="47">
        <f t="shared" si="35"/>
        <v>127.25</v>
      </c>
      <c r="K66" s="47">
        <f t="shared" si="35"/>
        <v>138.50000000000003</v>
      </c>
      <c r="L66" s="47">
        <f t="shared" si="35"/>
        <v>149.75</v>
      </c>
      <c r="M66" s="52">
        <f t="shared" si="35"/>
        <v>161.00000000000003</v>
      </c>
      <c r="N66" s="100"/>
      <c r="O66" s="11">
        <f t="shared" si="21"/>
        <v>0</v>
      </c>
      <c r="P66" s="19"/>
      <c r="R66" s="25"/>
    </row>
    <row r="67" spans="1:18" ht="19.5" thickBot="1" x14ac:dyDescent="0.35">
      <c r="A67" s="23"/>
      <c r="C67" s="97">
        <f t="shared" si="30"/>
        <v>16.55</v>
      </c>
      <c r="D67" s="11">
        <f>IF(D60&gt;0,D66+0.25,0)</f>
        <v>16.25</v>
      </c>
      <c r="E67" s="49">
        <f t="shared" ref="E67:M67" si="36">($C$67*(E52/100)*$F$12)+($F$12*($O$67*($G$23/100)*(($G$25*0.85)/$G$24)))+$F$13-SUMPRODUCT($L$9:$L$25,$M$9:$M$25)-((E52/100)*$F$12*($F$18+$F$19))</f>
        <v>75.350000000000023</v>
      </c>
      <c r="F67" s="53">
        <f t="shared" si="36"/>
        <v>86.787499999999994</v>
      </c>
      <c r="G67" s="53">
        <f t="shared" si="36"/>
        <v>98.225000000000023</v>
      </c>
      <c r="H67" s="53">
        <f t="shared" si="36"/>
        <v>109.66250000000004</v>
      </c>
      <c r="I67" s="53">
        <f t="shared" si="36"/>
        <v>121.10000000000001</v>
      </c>
      <c r="J67" s="53">
        <f t="shared" si="36"/>
        <v>132.53750000000002</v>
      </c>
      <c r="K67" s="53">
        <f t="shared" si="36"/>
        <v>143.97499999999999</v>
      </c>
      <c r="L67" s="53">
        <f t="shared" si="36"/>
        <v>155.41250000000002</v>
      </c>
      <c r="M67" s="54">
        <f t="shared" si="36"/>
        <v>166.85000000000005</v>
      </c>
      <c r="N67" s="100"/>
      <c r="O67" s="11">
        <f t="shared" si="21"/>
        <v>0</v>
      </c>
      <c r="P67" s="19"/>
      <c r="R67" s="25"/>
    </row>
    <row r="68" spans="1:18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  <c r="R68" s="25"/>
    </row>
    <row r="69" spans="1:18" x14ac:dyDescent="0.3">
      <c r="A69" s="23"/>
      <c r="R69" s="25"/>
    </row>
    <row r="70" spans="1:18" x14ac:dyDescent="0.3">
      <c r="A70" s="23"/>
      <c r="C70" s="41" t="s">
        <v>68</v>
      </c>
      <c r="R70" s="25"/>
    </row>
    <row r="71" spans="1:18" x14ac:dyDescent="0.3">
      <c r="A71" s="23"/>
      <c r="C71" s="41" t="s">
        <v>21</v>
      </c>
      <c r="R71" s="25"/>
    </row>
    <row r="72" spans="1:18" x14ac:dyDescent="0.3">
      <c r="A72" s="23"/>
      <c r="R72" s="25"/>
    </row>
    <row r="73" spans="1:18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5"/>
      <c r="Q73" s="25"/>
      <c r="R73" s="25"/>
    </row>
  </sheetData>
  <conditionalFormatting sqref="E32">
    <cfRule type="cellIs" dxfId="8251" priority="4122" operator="greaterThan">
      <formula>0</formula>
    </cfRule>
    <cfRule type="colorScale" priority="4123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2:M46 E53:M67">
    <cfRule type="cellIs" dxfId="8250" priority="4120" operator="greaterThan">
      <formula>0</formula>
    </cfRule>
    <cfRule type="cellIs" dxfId="8249" priority="4121" operator="greaterThan">
      <formula>0</formula>
    </cfRule>
  </conditionalFormatting>
  <conditionalFormatting sqref="E32:M46 E53:M67">
    <cfRule type="cellIs" dxfId="8248" priority="4119" operator="greaterThan">
      <formula>0</formula>
    </cfRule>
  </conditionalFormatting>
  <conditionalFormatting sqref="F32">
    <cfRule type="cellIs" dxfId="8247" priority="4117" operator="greaterThan">
      <formula>0</formula>
    </cfRule>
    <cfRule type="colorScale" priority="4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8246" priority="4115" operator="greaterThan">
      <formula>0</formula>
    </cfRule>
    <cfRule type="colorScale" priority="4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8245" priority="4113" operator="greaterThan">
      <formula>0</formula>
    </cfRule>
    <cfRule type="colorScale" priority="4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8244" priority="4111" operator="greaterThan">
      <formula>0</formula>
    </cfRule>
    <cfRule type="colorScale" priority="4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8243" priority="4109" operator="greaterThan">
      <formula>0</formula>
    </cfRule>
    <cfRule type="colorScale" priority="4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8242" priority="4107" operator="greaterThan">
      <formula>0</formula>
    </cfRule>
    <cfRule type="colorScale" priority="4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8241" priority="4105" operator="greaterThan">
      <formula>0</formula>
    </cfRule>
    <cfRule type="colorScale" priority="4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8240" priority="4103" operator="greaterThan">
      <formula>0</formula>
    </cfRule>
    <cfRule type="colorScale" priority="4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8239" priority="4101" operator="greaterThan">
      <formula>0</formula>
    </cfRule>
    <cfRule type="colorScale" priority="4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8238" priority="4099" operator="greaterThan">
      <formula>0</formula>
    </cfRule>
    <cfRule type="colorScale" priority="4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8237" priority="4097" operator="greaterThan">
      <formula>0</formula>
    </cfRule>
    <cfRule type="colorScale" priority="4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8236" priority="4095" operator="greaterThan">
      <formula>0</formula>
    </cfRule>
    <cfRule type="colorScale" priority="4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8235" priority="4093" operator="greaterThan">
      <formula>0</formula>
    </cfRule>
    <cfRule type="colorScale" priority="4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8234" priority="4091" operator="greaterThan">
      <formula>0</formula>
    </cfRule>
    <cfRule type="colorScale" priority="4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8233" priority="4089" operator="greaterThan">
      <formula>0</formula>
    </cfRule>
    <cfRule type="colorScale" priority="4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8232" priority="4087" operator="greaterThan">
      <formula>0</formula>
    </cfRule>
    <cfRule type="colorScale" priority="4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8231" priority="4085" operator="greaterThan">
      <formula>0</formula>
    </cfRule>
    <cfRule type="colorScale" priority="4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8230" priority="4083" operator="greaterThan">
      <formula>0</formula>
    </cfRule>
    <cfRule type="colorScale" priority="4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8229" priority="4081" operator="greaterThan">
      <formula>0</formula>
    </cfRule>
    <cfRule type="colorScale" priority="4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8228" priority="4079" operator="greaterThan">
      <formula>0</formula>
    </cfRule>
    <cfRule type="colorScale" priority="4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8227" priority="4077" operator="greaterThan">
      <formula>0</formula>
    </cfRule>
    <cfRule type="colorScale" priority="4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8226" priority="4075" operator="greaterThan">
      <formula>0</formula>
    </cfRule>
    <cfRule type="colorScale" priority="4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8225" priority="4073" operator="greaterThan">
      <formula>0</formula>
    </cfRule>
    <cfRule type="colorScale" priority="4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8224" priority="4071" operator="greaterThan">
      <formula>0</formula>
    </cfRule>
    <cfRule type="colorScale" priority="4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8223" priority="4069" operator="greaterThan">
      <formula>0</formula>
    </cfRule>
    <cfRule type="colorScale" priority="4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8222" priority="4067" operator="greaterThan">
      <formula>0</formula>
    </cfRule>
    <cfRule type="colorScale" priority="4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8221" priority="4065" operator="greaterThan">
      <formula>0</formula>
    </cfRule>
    <cfRule type="colorScale" priority="4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8220" priority="4063" operator="greaterThan">
      <formula>0</formula>
    </cfRule>
    <cfRule type="colorScale" priority="4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8219" priority="4061" operator="greaterThan">
      <formula>0</formula>
    </cfRule>
    <cfRule type="colorScale" priority="4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8218" priority="4059" operator="greaterThan">
      <formula>0</formula>
    </cfRule>
    <cfRule type="colorScale" priority="4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8217" priority="4057" operator="greaterThan">
      <formula>0</formula>
    </cfRule>
    <cfRule type="colorScale" priority="4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8216" priority="4055" operator="greaterThan">
      <formula>0</formula>
    </cfRule>
    <cfRule type="colorScale" priority="4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8215" priority="4053" operator="greaterThan">
      <formula>0</formula>
    </cfRule>
    <cfRule type="colorScale" priority="4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8214" priority="4051" operator="greaterThan">
      <formula>0</formula>
    </cfRule>
    <cfRule type="colorScale" priority="4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8213" priority="4049" operator="greaterThan">
      <formula>0</formula>
    </cfRule>
    <cfRule type="colorScale" priority="4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8212" priority="4047" operator="greaterThan">
      <formula>0</formula>
    </cfRule>
    <cfRule type="colorScale" priority="4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8211" priority="4045" operator="greaterThan">
      <formula>0</formula>
    </cfRule>
    <cfRule type="colorScale" priority="4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8210" priority="4043" operator="greaterThan">
      <formula>0</formula>
    </cfRule>
    <cfRule type="colorScale" priority="4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8209" priority="4041" operator="greaterThan">
      <formula>0</formula>
    </cfRule>
    <cfRule type="colorScale" priority="4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8208" priority="4039" operator="greaterThan">
      <formula>0</formula>
    </cfRule>
    <cfRule type="colorScale" priority="4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8207" priority="4037" operator="greaterThan">
      <formula>0</formula>
    </cfRule>
    <cfRule type="colorScale" priority="4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8206" priority="4035" operator="greaterThan">
      <formula>0</formula>
    </cfRule>
    <cfRule type="colorScale" priority="4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8205" priority="4033" operator="greaterThan">
      <formula>0</formula>
    </cfRule>
    <cfRule type="colorScale" priority="4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8204" priority="4031" operator="greaterThan">
      <formula>0</formula>
    </cfRule>
    <cfRule type="colorScale" priority="4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8203" priority="4029" operator="greaterThan">
      <formula>0</formula>
    </cfRule>
    <cfRule type="colorScale" priority="4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8202" priority="4027" operator="greaterThan">
      <formula>0</formula>
    </cfRule>
    <cfRule type="colorScale" priority="4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8201" priority="4025" operator="greaterThan">
      <formula>0</formula>
    </cfRule>
    <cfRule type="colorScale" priority="4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8200" priority="4023" operator="greaterThan">
      <formula>0</formula>
    </cfRule>
    <cfRule type="colorScale" priority="4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8199" priority="4021" operator="greaterThan">
      <formula>0</formula>
    </cfRule>
    <cfRule type="colorScale" priority="4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8198" priority="4019" operator="greaterThan">
      <formula>0</formula>
    </cfRule>
    <cfRule type="colorScale" priority="4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8197" priority="4017" operator="greaterThan">
      <formula>0</formula>
    </cfRule>
    <cfRule type="colorScale" priority="4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8196" priority="4015" operator="greaterThan">
      <formula>0</formula>
    </cfRule>
    <cfRule type="colorScale" priority="4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8195" priority="4013" operator="greaterThan">
      <formula>0</formula>
    </cfRule>
    <cfRule type="colorScale" priority="4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8194" priority="4011" operator="greaterThan">
      <formula>0</formula>
    </cfRule>
    <cfRule type="colorScale" priority="4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8193" priority="4009" operator="greaterThan">
      <formula>0</formula>
    </cfRule>
    <cfRule type="colorScale" priority="4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8192" priority="4007" operator="greaterThan">
      <formula>0</formula>
    </cfRule>
    <cfRule type="colorScale" priority="4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8191" priority="4005" operator="greaterThan">
      <formula>0</formula>
    </cfRule>
    <cfRule type="colorScale" priority="4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8190" priority="4003" operator="greaterThan">
      <formula>0</formula>
    </cfRule>
    <cfRule type="colorScale" priority="4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8189" priority="4001" operator="greaterThan">
      <formula>0</formula>
    </cfRule>
    <cfRule type="colorScale" priority="4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8188" priority="3999" operator="greaterThan">
      <formula>0</formula>
    </cfRule>
    <cfRule type="colorScale" priority="4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8187" priority="3997" operator="greaterThan">
      <formula>0</formula>
    </cfRule>
    <cfRule type="colorScale" priority="3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8186" priority="3995" operator="greaterThan">
      <formula>0</formula>
    </cfRule>
    <cfRule type="colorScale" priority="3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8185" priority="3993" operator="greaterThan">
      <formula>0</formula>
    </cfRule>
    <cfRule type="colorScale" priority="3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8184" priority="3991" operator="greaterThan">
      <formula>0</formula>
    </cfRule>
    <cfRule type="colorScale" priority="3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8183" priority="3989" operator="greaterThan">
      <formula>0</formula>
    </cfRule>
    <cfRule type="colorScale" priority="3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8182" priority="3987" operator="greaterThan">
      <formula>0</formula>
    </cfRule>
    <cfRule type="colorScale" priority="3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8181" priority="3985" operator="greaterThan">
      <formula>0</formula>
    </cfRule>
    <cfRule type="colorScale" priority="3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8180" priority="3983" operator="greaterThan">
      <formula>0</formula>
    </cfRule>
    <cfRule type="colorScale" priority="3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8179" priority="3981" operator="greaterThan">
      <formula>0</formula>
    </cfRule>
    <cfRule type="colorScale" priority="3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8178" priority="3979" operator="greaterThan">
      <formula>0</formula>
    </cfRule>
    <cfRule type="colorScale" priority="3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8177" priority="3977" operator="greaterThan">
      <formula>0</formula>
    </cfRule>
    <cfRule type="colorScale" priority="3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8176" priority="3975" operator="greaterThan">
      <formula>0</formula>
    </cfRule>
    <cfRule type="colorScale" priority="3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8175" priority="3973" operator="greaterThan">
      <formula>0</formula>
    </cfRule>
    <cfRule type="colorScale" priority="3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8174" priority="3971" operator="greaterThan">
      <formula>0</formula>
    </cfRule>
    <cfRule type="colorScale" priority="3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8173" priority="3969" operator="greaterThan">
      <formula>0</formula>
    </cfRule>
    <cfRule type="colorScale" priority="3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8172" priority="3967" operator="greaterThan">
      <formula>0</formula>
    </cfRule>
    <cfRule type="colorScale" priority="3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8171" priority="3965" operator="greaterThan">
      <formula>0</formula>
    </cfRule>
    <cfRule type="colorScale" priority="3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8170" priority="3963" operator="greaterThan">
      <formula>0</formula>
    </cfRule>
    <cfRule type="colorScale" priority="3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8169" priority="3961" operator="greaterThan">
      <formula>0</formula>
    </cfRule>
    <cfRule type="colorScale" priority="3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8168" priority="3959" operator="greaterThan">
      <formula>0</formula>
    </cfRule>
    <cfRule type="colorScale" priority="3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8167" priority="3957" operator="greaterThan">
      <formula>0</formula>
    </cfRule>
    <cfRule type="colorScale" priority="3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8166" priority="3955" operator="greaterThan">
      <formula>0</formula>
    </cfRule>
    <cfRule type="colorScale" priority="3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8165" priority="3953" operator="greaterThan">
      <formula>0</formula>
    </cfRule>
    <cfRule type="colorScale" priority="3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8164" priority="3951" operator="greaterThan">
      <formula>0</formula>
    </cfRule>
    <cfRule type="colorScale" priority="3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8163" priority="3949" operator="greaterThan">
      <formula>0</formula>
    </cfRule>
    <cfRule type="colorScale" priority="3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8162" priority="3947" operator="greaterThan">
      <formula>0</formula>
    </cfRule>
    <cfRule type="colorScale" priority="3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8161" priority="3945" operator="greaterThan">
      <formula>0</formula>
    </cfRule>
    <cfRule type="colorScale" priority="3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8160" priority="3943" operator="greaterThan">
      <formula>0</formula>
    </cfRule>
    <cfRule type="colorScale" priority="3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8159" priority="3941" operator="greaterThan">
      <formula>0</formula>
    </cfRule>
    <cfRule type="colorScale" priority="3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8158" priority="3939" operator="greaterThan">
      <formula>0</formula>
    </cfRule>
    <cfRule type="colorScale" priority="3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8157" priority="3937" operator="greaterThan">
      <formula>0</formula>
    </cfRule>
    <cfRule type="colorScale" priority="3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8156" priority="3935" operator="greaterThan">
      <formula>0</formula>
    </cfRule>
    <cfRule type="colorScale" priority="3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8155" priority="3933" operator="greaterThan">
      <formula>0</formula>
    </cfRule>
    <cfRule type="colorScale" priority="3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8154" priority="3931" operator="greaterThan">
      <formula>0</formula>
    </cfRule>
    <cfRule type="colorScale" priority="3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8153" priority="3929" operator="greaterThan">
      <formula>0</formula>
    </cfRule>
    <cfRule type="colorScale" priority="3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8152" priority="3927" operator="greaterThan">
      <formula>0</formula>
    </cfRule>
    <cfRule type="colorScale" priority="3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8151" priority="3925" operator="greaterThan">
      <formula>0</formula>
    </cfRule>
    <cfRule type="colorScale" priority="3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8150" priority="3923" operator="greaterThan">
      <formula>0</formula>
    </cfRule>
    <cfRule type="colorScale" priority="3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8149" priority="3921" operator="greaterThan">
      <formula>0</formula>
    </cfRule>
    <cfRule type="colorScale" priority="3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8148" priority="3919" operator="greaterThan">
      <formula>0</formula>
    </cfRule>
    <cfRule type="colorScale" priority="3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8147" priority="3917" operator="greaterThan">
      <formula>0</formula>
    </cfRule>
    <cfRule type="colorScale" priority="3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8146" priority="3915" operator="greaterThan">
      <formula>0</formula>
    </cfRule>
    <cfRule type="colorScale" priority="3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8145" priority="3913" operator="greaterThan">
      <formula>0</formula>
    </cfRule>
    <cfRule type="colorScale" priority="3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8144" priority="3911" operator="greaterThan">
      <formula>0</formula>
    </cfRule>
    <cfRule type="colorScale" priority="3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8143" priority="3909" operator="greaterThan">
      <formula>0</formula>
    </cfRule>
    <cfRule type="colorScale" priority="3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8142" priority="3907" operator="greaterThan">
      <formula>0</formula>
    </cfRule>
    <cfRule type="colorScale" priority="3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8141" priority="3905" operator="greaterThan">
      <formula>0</formula>
    </cfRule>
    <cfRule type="colorScale" priority="3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8140" priority="3903" operator="greaterThan">
      <formula>0</formula>
    </cfRule>
    <cfRule type="colorScale" priority="3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8139" priority="3901" operator="greaterThan">
      <formula>0</formula>
    </cfRule>
    <cfRule type="colorScale" priority="3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8138" priority="3899" operator="greaterThan">
      <formula>0</formula>
    </cfRule>
    <cfRule type="colorScale" priority="3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8137" priority="3897" operator="greaterThan">
      <formula>0</formula>
    </cfRule>
    <cfRule type="colorScale" priority="3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8136" priority="3895" operator="greaterThan">
      <formula>0</formula>
    </cfRule>
    <cfRule type="colorScale" priority="3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8135" priority="3893" operator="greaterThan">
      <formula>0</formula>
    </cfRule>
    <cfRule type="colorScale" priority="3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8134" priority="3891" operator="greaterThan">
      <formula>0</formula>
    </cfRule>
    <cfRule type="colorScale" priority="3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8133" priority="3889" operator="greaterThan">
      <formula>0</formula>
    </cfRule>
    <cfRule type="colorScale" priority="3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8132" priority="3887" operator="greaterThan">
      <formula>0</formula>
    </cfRule>
    <cfRule type="colorScale" priority="3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8131" priority="3885" operator="greaterThan">
      <formula>0</formula>
    </cfRule>
    <cfRule type="colorScale" priority="3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8130" priority="3883" operator="greaterThan">
      <formula>0</formula>
    </cfRule>
    <cfRule type="colorScale" priority="3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8129" priority="3881" operator="greaterThan">
      <formula>0</formula>
    </cfRule>
    <cfRule type="colorScale" priority="3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8128" priority="3879" operator="greaterThan">
      <formula>0</formula>
    </cfRule>
    <cfRule type="colorScale" priority="3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8127" priority="3877" operator="greaterThan">
      <formula>0</formula>
    </cfRule>
    <cfRule type="colorScale" priority="3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8126" priority="3875" operator="greaterThan">
      <formula>0</formula>
    </cfRule>
    <cfRule type="colorScale" priority="3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8125" priority="3873" operator="greaterThan">
      <formula>0</formula>
    </cfRule>
    <cfRule type="colorScale" priority="3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8124" priority="3871" operator="greaterThan">
      <formula>0</formula>
    </cfRule>
    <cfRule type="colorScale" priority="3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8123" priority="3869" operator="greaterThan">
      <formula>0</formula>
    </cfRule>
    <cfRule type="colorScale" priority="3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8122" priority="3867" operator="greaterThan">
      <formula>0</formula>
    </cfRule>
    <cfRule type="colorScale" priority="3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8121" priority="3865" operator="greaterThan">
      <formula>0</formula>
    </cfRule>
    <cfRule type="colorScale" priority="3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8120" priority="3863" operator="greaterThan">
      <formula>0</formula>
    </cfRule>
    <cfRule type="colorScale" priority="3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8119" priority="3861" operator="greaterThan">
      <formula>0</formula>
    </cfRule>
    <cfRule type="colorScale" priority="3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8118" priority="3859" operator="greaterThan">
      <formula>0</formula>
    </cfRule>
    <cfRule type="colorScale" priority="3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8117" priority="3857" operator="greaterThan">
      <formula>0</formula>
    </cfRule>
    <cfRule type="colorScale" priority="3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8116" priority="3855" operator="greaterThan">
      <formula>0</formula>
    </cfRule>
    <cfRule type="colorScale" priority="3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8115" priority="3853" operator="greaterThan">
      <formula>0</formula>
    </cfRule>
    <cfRule type="colorScale" priority="3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8114" priority="3851" operator="greaterThan">
      <formula>0</formula>
    </cfRule>
    <cfRule type="colorScale" priority="3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8113" priority="3849" operator="greaterThan">
      <formula>0</formula>
    </cfRule>
    <cfRule type="colorScale" priority="3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8112" priority="3847" operator="greaterThan">
      <formula>0</formula>
    </cfRule>
    <cfRule type="colorScale" priority="3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8111" priority="3845" operator="greaterThan">
      <formula>0</formula>
    </cfRule>
    <cfRule type="colorScale" priority="3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8110" priority="3843" operator="greaterThan">
      <formula>0</formula>
    </cfRule>
    <cfRule type="colorScale" priority="3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8109" priority="3841" operator="greaterThan">
      <formula>0</formula>
    </cfRule>
    <cfRule type="colorScale" priority="3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8108" priority="3839" operator="greaterThan">
      <formula>0</formula>
    </cfRule>
    <cfRule type="colorScale" priority="3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8107" priority="3837" operator="greaterThan">
      <formula>0</formula>
    </cfRule>
    <cfRule type="colorScale" priority="3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8106" priority="3835" operator="greaterThan">
      <formula>0</formula>
    </cfRule>
    <cfRule type="colorScale" priority="3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8105" priority="3833" operator="greaterThan">
      <formula>0</formula>
    </cfRule>
    <cfRule type="colorScale" priority="3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8104" priority="3831" operator="greaterThan">
      <formula>0</formula>
    </cfRule>
    <cfRule type="colorScale" priority="3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8103" priority="3829" operator="greaterThan">
      <formula>0</formula>
    </cfRule>
    <cfRule type="colorScale" priority="3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8102" priority="3827" operator="greaterThan">
      <formula>0</formula>
    </cfRule>
    <cfRule type="colorScale" priority="3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8101" priority="3825" operator="greaterThan">
      <formula>0</formula>
    </cfRule>
    <cfRule type="colorScale" priority="3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8100" priority="3823" operator="greaterThan">
      <formula>0</formula>
    </cfRule>
    <cfRule type="colorScale" priority="3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8099" priority="3821" operator="greaterThan">
      <formula>0</formula>
    </cfRule>
    <cfRule type="colorScale" priority="3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8098" priority="3819" operator="greaterThan">
      <formula>0</formula>
    </cfRule>
    <cfRule type="colorScale" priority="3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8097" priority="3817" operator="greaterThan">
      <formula>0</formula>
    </cfRule>
    <cfRule type="colorScale" priority="3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8096" priority="3815" operator="greaterThan">
      <formula>0</formula>
    </cfRule>
    <cfRule type="colorScale" priority="3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8095" priority="3813" operator="greaterThan">
      <formula>0</formula>
    </cfRule>
    <cfRule type="colorScale" priority="3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8094" priority="3811" operator="greaterThan">
      <formula>0</formula>
    </cfRule>
    <cfRule type="colorScale" priority="3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8093" priority="3809" operator="greaterThan">
      <formula>0</formula>
    </cfRule>
    <cfRule type="colorScale" priority="3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8092" priority="3807" operator="greaterThan">
      <formula>0</formula>
    </cfRule>
    <cfRule type="colorScale" priority="3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8091" priority="3805" operator="greaterThan">
      <formula>0</formula>
    </cfRule>
    <cfRule type="colorScale" priority="3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8090" priority="3803" operator="greaterThan">
      <formula>0</formula>
    </cfRule>
    <cfRule type="colorScale" priority="3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8089" priority="3801" operator="greaterThan">
      <formula>0</formula>
    </cfRule>
    <cfRule type="colorScale" priority="3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8088" priority="3799" operator="greaterThan">
      <formula>0</formula>
    </cfRule>
    <cfRule type="colorScale" priority="3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8087" priority="3797" operator="greaterThan">
      <formula>0</formula>
    </cfRule>
    <cfRule type="colorScale" priority="3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8086" priority="3795" operator="greaterThan">
      <formula>0</formula>
    </cfRule>
    <cfRule type="colorScale" priority="3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8085" priority="3793" operator="greaterThan">
      <formula>0</formula>
    </cfRule>
    <cfRule type="colorScale" priority="3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8084" priority="3791" operator="greaterThan">
      <formula>0</formula>
    </cfRule>
    <cfRule type="colorScale" priority="3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8083" priority="3789" operator="greaterThan">
      <formula>0</formula>
    </cfRule>
    <cfRule type="colorScale" priority="3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8082" priority="3787" operator="greaterThan">
      <formula>0</formula>
    </cfRule>
    <cfRule type="colorScale" priority="3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8081" priority="3785" operator="greaterThan">
      <formula>0</formula>
    </cfRule>
    <cfRule type="colorScale" priority="3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8080" priority="3783" operator="greaterThan">
      <formula>0</formula>
    </cfRule>
    <cfRule type="colorScale" priority="3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8079" priority="3781" operator="greaterThan">
      <formula>0</formula>
    </cfRule>
    <cfRule type="colorScale" priority="3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8078" priority="3779" operator="greaterThan">
      <formula>0</formula>
    </cfRule>
    <cfRule type="colorScale" priority="3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8077" priority="3777" operator="greaterThan">
      <formula>0</formula>
    </cfRule>
    <cfRule type="colorScale" priority="3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8076" priority="3775" operator="greaterThan">
      <formula>0</formula>
    </cfRule>
    <cfRule type="colorScale" priority="3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8075" priority="3773" operator="greaterThan">
      <formula>0</formula>
    </cfRule>
    <cfRule type="colorScale" priority="3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8074" priority="3771" operator="greaterThan">
      <formula>0</formula>
    </cfRule>
    <cfRule type="colorScale" priority="3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8073" priority="3769" operator="greaterThan">
      <formula>0</formula>
    </cfRule>
    <cfRule type="colorScale" priority="3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8072" priority="3767" operator="greaterThan">
      <formula>0</formula>
    </cfRule>
    <cfRule type="colorScale" priority="3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8071" priority="3765" operator="greaterThan">
      <formula>0</formula>
    </cfRule>
    <cfRule type="colorScale" priority="3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8070" priority="3763" operator="greaterThan">
      <formula>0</formula>
    </cfRule>
    <cfRule type="colorScale" priority="3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8069" priority="3761" operator="greaterThan">
      <formula>0</formula>
    </cfRule>
    <cfRule type="colorScale" priority="3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8068" priority="3759" operator="greaterThan">
      <formula>0</formula>
    </cfRule>
    <cfRule type="colorScale" priority="3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8067" priority="3757" operator="greaterThan">
      <formula>0</formula>
    </cfRule>
    <cfRule type="colorScale" priority="3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8066" priority="3755" operator="greaterThan">
      <formula>0</formula>
    </cfRule>
    <cfRule type="colorScale" priority="3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8065" priority="3753" operator="greaterThan">
      <formula>0</formula>
    </cfRule>
    <cfRule type="colorScale" priority="3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8064" priority="3751" operator="greaterThan">
      <formula>0</formula>
    </cfRule>
    <cfRule type="colorScale" priority="3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8063" priority="3749" operator="greaterThan">
      <formula>0</formula>
    </cfRule>
    <cfRule type="colorScale" priority="3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8062" priority="3747" operator="greaterThan">
      <formula>0</formula>
    </cfRule>
    <cfRule type="colorScale" priority="3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8061" priority="3745" operator="greaterThan">
      <formula>0</formula>
    </cfRule>
    <cfRule type="colorScale" priority="3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8060" priority="3743" operator="greaterThan">
      <formula>0</formula>
    </cfRule>
    <cfRule type="colorScale" priority="3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8059" priority="3741" operator="greaterThan">
      <formula>0</formula>
    </cfRule>
    <cfRule type="colorScale" priority="3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8058" priority="3739" operator="greaterThan">
      <formula>0</formula>
    </cfRule>
    <cfRule type="colorScale" priority="3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8057" priority="3737" operator="greaterThan">
      <formula>0</formula>
    </cfRule>
    <cfRule type="colorScale" priority="3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056" priority="3735" operator="greaterThan">
      <formula>0</formula>
    </cfRule>
    <cfRule type="colorScale" priority="3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8055" priority="3733" operator="greaterThan">
      <formula>0</formula>
    </cfRule>
    <cfRule type="colorScale" priority="3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8054" priority="3731" operator="greaterThan">
      <formula>0</formula>
    </cfRule>
    <cfRule type="colorScale" priority="3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8053" priority="3729" operator="greaterThan">
      <formula>0</formula>
    </cfRule>
    <cfRule type="colorScale" priority="3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8052" priority="3727" operator="greaterThan">
      <formula>0</formula>
    </cfRule>
    <cfRule type="colorScale" priority="3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8051" priority="3725" operator="greaterThan">
      <formula>0</formula>
    </cfRule>
    <cfRule type="colorScale" priority="3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8050" priority="3723" operator="greaterThan">
      <formula>0</formula>
    </cfRule>
    <cfRule type="colorScale" priority="3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8049" priority="3721" operator="greaterThan">
      <formula>0</formula>
    </cfRule>
    <cfRule type="colorScale" priority="3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8048" priority="3719" operator="greaterThan">
      <formula>0</formula>
    </cfRule>
    <cfRule type="colorScale" priority="3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047" priority="3717" operator="greaterThan">
      <formula>0</formula>
    </cfRule>
    <cfRule type="colorScale" priority="3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8046" priority="3715" operator="greaterThan">
      <formula>0</formula>
    </cfRule>
    <cfRule type="colorScale" priority="3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8045" priority="3713" operator="greaterThan">
      <formula>0</formula>
    </cfRule>
    <cfRule type="colorScale" priority="3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8044" priority="3711" operator="greaterThan">
      <formula>0</formula>
    </cfRule>
    <cfRule type="colorScale" priority="3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8043" priority="3709" operator="greaterThan">
      <formula>0</formula>
    </cfRule>
    <cfRule type="colorScale" priority="3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8042" priority="3707" operator="greaterThan">
      <formula>0</formula>
    </cfRule>
    <cfRule type="colorScale" priority="3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8041" priority="3705" operator="greaterThan">
      <formula>0</formula>
    </cfRule>
    <cfRule type="colorScale" priority="3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8040" priority="3703" operator="greaterThan">
      <formula>0</formula>
    </cfRule>
    <cfRule type="colorScale" priority="3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039" priority="3701" operator="greaterThan">
      <formula>0</formula>
    </cfRule>
    <cfRule type="colorScale" priority="3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8038" priority="3699" operator="greaterThan">
      <formula>0</formula>
    </cfRule>
    <cfRule type="colorScale" priority="3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8037" priority="3697" operator="greaterThan">
      <formula>0</formula>
    </cfRule>
    <cfRule type="colorScale" priority="3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8036" priority="3695" operator="greaterThan">
      <formula>0</formula>
    </cfRule>
    <cfRule type="colorScale" priority="3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8035" priority="3693" operator="greaterThan">
      <formula>0</formula>
    </cfRule>
    <cfRule type="colorScale" priority="3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8034" priority="3691" operator="greaterThan">
      <formula>0</formula>
    </cfRule>
    <cfRule type="colorScale" priority="3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8033" priority="3689" operator="greaterThan">
      <formula>0</formula>
    </cfRule>
    <cfRule type="colorScale" priority="3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8032" priority="3687" operator="greaterThan">
      <formula>0</formula>
    </cfRule>
    <cfRule type="colorScale" priority="3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8031" priority="3685" operator="greaterThan">
      <formula>0</formula>
    </cfRule>
    <cfRule type="colorScale" priority="3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8030" priority="3683" operator="greaterThan">
      <formula>0</formula>
    </cfRule>
    <cfRule type="colorScale" priority="3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8029" priority="3681" operator="greaterThan">
      <formula>0</formula>
    </cfRule>
    <cfRule type="colorScale" priority="3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8028" priority="3679" operator="greaterThan">
      <formula>0</formula>
    </cfRule>
    <cfRule type="colorScale" priority="3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8027" priority="3677" operator="greaterThan">
      <formula>0</formula>
    </cfRule>
    <cfRule type="colorScale" priority="3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8026" priority="3675" operator="greaterThan">
      <formula>0</formula>
    </cfRule>
    <cfRule type="colorScale" priority="3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8025" priority="3673" operator="greaterThan">
      <formula>0</formula>
    </cfRule>
    <cfRule type="colorScale" priority="3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8024" priority="3671" operator="greaterThan">
      <formula>0</formula>
    </cfRule>
    <cfRule type="colorScale" priority="3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8023" priority="3669" operator="greaterThan">
      <formula>0</formula>
    </cfRule>
    <cfRule type="colorScale" priority="3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8022" priority="3667" operator="greaterThan">
      <formula>0</formula>
    </cfRule>
    <cfRule type="colorScale" priority="3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8021" priority="3665" operator="greaterThan">
      <formula>0</formula>
    </cfRule>
    <cfRule type="colorScale" priority="3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8020" priority="3663" operator="greaterThan">
      <formula>0</formula>
    </cfRule>
    <cfRule type="colorScale" priority="3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8019" priority="3661" operator="greaterThan">
      <formula>0</formula>
    </cfRule>
    <cfRule type="colorScale" priority="3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8018" priority="3659" operator="greaterThan">
      <formula>0</formula>
    </cfRule>
    <cfRule type="colorScale" priority="3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8017" priority="3657" operator="greaterThan">
      <formula>0</formula>
    </cfRule>
    <cfRule type="colorScale" priority="3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8016" priority="3655" operator="greaterThan">
      <formula>0</formula>
    </cfRule>
    <cfRule type="colorScale" priority="3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8015" priority="3653" operator="greaterThan">
      <formula>0</formula>
    </cfRule>
    <cfRule type="colorScale" priority="3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8014" priority="3651" operator="greaterThan">
      <formula>0</formula>
    </cfRule>
    <cfRule type="colorScale" priority="3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8013" priority="3649" operator="greaterThan">
      <formula>0</formula>
    </cfRule>
    <cfRule type="colorScale" priority="3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8012" priority="3647" operator="greaterThan">
      <formula>0</formula>
    </cfRule>
    <cfRule type="colorScale" priority="3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8011" priority="3645" operator="greaterThan">
      <formula>0</formula>
    </cfRule>
    <cfRule type="colorScale" priority="3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8010" priority="3643" operator="greaterThan">
      <formula>0</formula>
    </cfRule>
    <cfRule type="colorScale" priority="3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8009" priority="3641" operator="greaterThan">
      <formula>0</formula>
    </cfRule>
    <cfRule type="colorScale" priority="3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8008" priority="3639" operator="greaterThan">
      <formula>0</formula>
    </cfRule>
    <cfRule type="colorScale" priority="3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8007" priority="3637" operator="greaterThan">
      <formula>0</formula>
    </cfRule>
    <cfRule type="colorScale" priority="3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8006" priority="3635" operator="greaterThan">
      <formula>0</formula>
    </cfRule>
    <cfRule type="colorScale" priority="3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8005" priority="3633" operator="greaterThan">
      <formula>0</formula>
    </cfRule>
    <cfRule type="colorScale" priority="3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8004" priority="3631" operator="greaterThan">
      <formula>0</formula>
    </cfRule>
    <cfRule type="colorScale" priority="3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8003" priority="3629" operator="greaterThan">
      <formula>0</formula>
    </cfRule>
    <cfRule type="colorScale" priority="3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8002" priority="3627" operator="greaterThan">
      <formula>0</formula>
    </cfRule>
    <cfRule type="colorScale" priority="3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8001" priority="3625" operator="greaterThan">
      <formula>0</formula>
    </cfRule>
    <cfRule type="colorScale" priority="3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8000" priority="3623" operator="greaterThan">
      <formula>0</formula>
    </cfRule>
    <cfRule type="colorScale" priority="3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7999" priority="3621" operator="greaterThan">
      <formula>0</formula>
    </cfRule>
    <cfRule type="colorScale" priority="3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7998" priority="3619" operator="greaterThan">
      <formula>0</formula>
    </cfRule>
    <cfRule type="colorScale" priority="3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7997" priority="3617" operator="greaterThan">
      <formula>0</formula>
    </cfRule>
    <cfRule type="colorScale" priority="3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7996" priority="3615" operator="greaterThan">
      <formula>0</formula>
    </cfRule>
    <cfRule type="colorScale" priority="3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7995" priority="3613" operator="greaterThan">
      <formula>0</formula>
    </cfRule>
    <cfRule type="colorScale" priority="3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7994" priority="3611" operator="greaterThan">
      <formula>0</formula>
    </cfRule>
    <cfRule type="colorScale" priority="3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7993" priority="3609" operator="greaterThan">
      <formula>0</formula>
    </cfRule>
    <cfRule type="colorScale" priority="3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7992" priority="3607" operator="greaterThan">
      <formula>0</formula>
    </cfRule>
    <cfRule type="colorScale" priority="3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7991" priority="3605" operator="greaterThan">
      <formula>0</formula>
    </cfRule>
    <cfRule type="colorScale" priority="3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7990" priority="3603" operator="greaterThan">
      <formula>0</formula>
    </cfRule>
    <cfRule type="colorScale" priority="3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7989" priority="3601" operator="greaterThan">
      <formula>0</formula>
    </cfRule>
    <cfRule type="colorScale" priority="3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7988" priority="3599" operator="greaterThan">
      <formula>0</formula>
    </cfRule>
    <cfRule type="colorScale" priority="3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7987" priority="3597" operator="greaterThan">
      <formula>0</formula>
    </cfRule>
    <cfRule type="colorScale" priority="3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7986" priority="3595" operator="greaterThan">
      <formula>0</formula>
    </cfRule>
    <cfRule type="colorScale" priority="3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7985" priority="3593" operator="greaterThan">
      <formula>0</formula>
    </cfRule>
    <cfRule type="colorScale" priority="3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7984" priority="3591" operator="greaterThan">
      <formula>0</formula>
    </cfRule>
    <cfRule type="colorScale" priority="3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7983" priority="3589" operator="greaterThan">
      <formula>0</formula>
    </cfRule>
    <cfRule type="colorScale" priority="3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7982" priority="3587" operator="greaterThan">
      <formula>0</formula>
    </cfRule>
    <cfRule type="colorScale" priority="3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7981" priority="3585" operator="greaterThan">
      <formula>0</formula>
    </cfRule>
    <cfRule type="colorScale" priority="3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7980" priority="3583" operator="greaterThan">
      <formula>0</formula>
    </cfRule>
    <cfRule type="colorScale" priority="3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7979" priority="3581" operator="greaterThan">
      <formula>0</formula>
    </cfRule>
    <cfRule type="colorScale" priority="3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7978" priority="3579" operator="greaterThan">
      <formula>0</formula>
    </cfRule>
    <cfRule type="colorScale" priority="3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7977" priority="3577" operator="greaterThan">
      <formula>0</formula>
    </cfRule>
    <cfRule type="colorScale" priority="3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7976" priority="3575" operator="greaterThan">
      <formula>0</formula>
    </cfRule>
    <cfRule type="colorScale" priority="3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7975" priority="3573" operator="greaterThan">
      <formula>0</formula>
    </cfRule>
    <cfRule type="colorScale" priority="3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7974" priority="3571" operator="greaterThan">
      <formula>0</formula>
    </cfRule>
    <cfRule type="colorScale" priority="3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7973" priority="3569" operator="greaterThan">
      <formula>0</formula>
    </cfRule>
    <cfRule type="colorScale" priority="3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7972" priority="3567" operator="greaterThan">
      <formula>0</formula>
    </cfRule>
    <cfRule type="colorScale" priority="3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7971" priority="3565" operator="greaterThan">
      <formula>0</formula>
    </cfRule>
    <cfRule type="colorScale" priority="3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7970" priority="3563" operator="greaterThan">
      <formula>0</formula>
    </cfRule>
    <cfRule type="colorScale" priority="3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7969" priority="3561" operator="greaterThan">
      <formula>0</formula>
    </cfRule>
    <cfRule type="colorScale" priority="3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7968" priority="3559" operator="greaterThan">
      <formula>0</formula>
    </cfRule>
    <cfRule type="colorScale" priority="3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7967" priority="3557" operator="greaterThan">
      <formula>0</formula>
    </cfRule>
    <cfRule type="colorScale" priority="3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7966" priority="3555" operator="greaterThan">
      <formula>0</formula>
    </cfRule>
    <cfRule type="colorScale" priority="3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7965" priority="3553" operator="greaterThan">
      <formula>0</formula>
    </cfRule>
    <cfRule type="colorScale" priority="3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7964" priority="3551" operator="greaterThan">
      <formula>0</formula>
    </cfRule>
    <cfRule type="colorScale" priority="3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7963" priority="3549" operator="greaterThan">
      <formula>0</formula>
    </cfRule>
    <cfRule type="colorScale" priority="3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7962" priority="3547" operator="greaterThan">
      <formula>0</formula>
    </cfRule>
    <cfRule type="colorScale" priority="3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7961" priority="3545" operator="greaterThan">
      <formula>0</formula>
    </cfRule>
    <cfRule type="colorScale" priority="3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7960" priority="3543" operator="greaterThan">
      <formula>0</formula>
    </cfRule>
    <cfRule type="colorScale" priority="3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7959" priority="3541" operator="greaterThan">
      <formula>0</formula>
    </cfRule>
    <cfRule type="colorScale" priority="3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7958" priority="3539" operator="greaterThan">
      <formula>0</formula>
    </cfRule>
    <cfRule type="colorScale" priority="3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7957" priority="3537" operator="greaterThan">
      <formula>0</formula>
    </cfRule>
    <cfRule type="colorScale" priority="3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7956" priority="3535" operator="greaterThan">
      <formula>0</formula>
    </cfRule>
    <cfRule type="colorScale" priority="3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7955" priority="3533" operator="greaterThan">
      <formula>0</formula>
    </cfRule>
    <cfRule type="colorScale" priority="3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7954" priority="3531" operator="greaterThan">
      <formula>0</formula>
    </cfRule>
    <cfRule type="colorScale" priority="3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7953" priority="3529" operator="greaterThan">
      <formula>0</formula>
    </cfRule>
    <cfRule type="colorScale" priority="3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7952" priority="3527" operator="greaterThan">
      <formula>0</formula>
    </cfRule>
    <cfRule type="colorScale" priority="3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7951" priority="3525" operator="greaterThan">
      <formula>0</formula>
    </cfRule>
    <cfRule type="colorScale" priority="3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7950" priority="3523" operator="greaterThan">
      <formula>0</formula>
    </cfRule>
    <cfRule type="colorScale" priority="3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7949" priority="3521" operator="greaterThan">
      <formula>0</formula>
    </cfRule>
    <cfRule type="colorScale" priority="3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7948" priority="3519" operator="greaterThan">
      <formula>0</formula>
    </cfRule>
    <cfRule type="colorScale" priority="3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7947" priority="3517" operator="greaterThan">
      <formula>0</formula>
    </cfRule>
    <cfRule type="colorScale" priority="3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7946" priority="3515" operator="greaterThan">
      <formula>0</formula>
    </cfRule>
    <cfRule type="colorScale" priority="3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7945" priority="3513" operator="greaterThan">
      <formula>0</formula>
    </cfRule>
    <cfRule type="colorScale" priority="3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7944" priority="3511" operator="greaterThan">
      <formula>0</formula>
    </cfRule>
    <cfRule type="colorScale" priority="3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7943" priority="3509" operator="greaterThan">
      <formula>0</formula>
    </cfRule>
    <cfRule type="colorScale" priority="3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7942" priority="3507" operator="greaterThan">
      <formula>0</formula>
    </cfRule>
    <cfRule type="colorScale" priority="3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7941" priority="3505" operator="greaterThan">
      <formula>0</formula>
    </cfRule>
    <cfRule type="colorScale" priority="3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7940" priority="3503" operator="greaterThan">
      <formula>0</formula>
    </cfRule>
    <cfRule type="colorScale" priority="3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7939" priority="3501" operator="greaterThan">
      <formula>0</formula>
    </cfRule>
    <cfRule type="colorScale" priority="3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7938" priority="3499" operator="greaterThan">
      <formula>0</formula>
    </cfRule>
    <cfRule type="colorScale" priority="3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7937" priority="3497" operator="greaterThan">
      <formula>0</formula>
    </cfRule>
    <cfRule type="colorScale" priority="3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7936" priority="3495" operator="greaterThan">
      <formula>0</formula>
    </cfRule>
    <cfRule type="colorScale" priority="3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7935" priority="3493" operator="greaterThan">
      <formula>0</formula>
    </cfRule>
    <cfRule type="colorScale" priority="3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7934" priority="3491" operator="greaterThan">
      <formula>0</formula>
    </cfRule>
    <cfRule type="colorScale" priority="3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7933" priority="3489" operator="greaterThan">
      <formula>0</formula>
    </cfRule>
    <cfRule type="colorScale" priority="3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7932" priority="3487" operator="greaterThan">
      <formula>0</formula>
    </cfRule>
    <cfRule type="colorScale" priority="3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7931" priority="3485" operator="greaterThan">
      <formula>0</formula>
    </cfRule>
    <cfRule type="colorScale" priority="3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7930" priority="3483" operator="greaterThan">
      <formula>0</formula>
    </cfRule>
    <cfRule type="colorScale" priority="3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929" priority="3481" operator="greaterThan">
      <formula>0</formula>
    </cfRule>
    <cfRule type="colorScale" priority="3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7928" priority="3479" operator="greaterThan">
      <formula>0</formula>
    </cfRule>
    <cfRule type="colorScale" priority="3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927" priority="3477" operator="greaterThan">
      <formula>0</formula>
    </cfRule>
    <cfRule type="colorScale" priority="3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7926" priority="3475" operator="greaterThan">
      <formula>0</formula>
    </cfRule>
    <cfRule type="colorScale" priority="3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7925" priority="3473" operator="greaterThan">
      <formula>0</formula>
    </cfRule>
    <cfRule type="colorScale" priority="3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7924" priority="3471" operator="greaterThan">
      <formula>0</formula>
    </cfRule>
    <cfRule type="colorScale" priority="3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7923" priority="3469" operator="greaterThan">
      <formula>0</formula>
    </cfRule>
    <cfRule type="colorScale" priority="3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7922" priority="3467" operator="greaterThan">
      <formula>0</formula>
    </cfRule>
    <cfRule type="colorScale" priority="3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7921" priority="3465" operator="greaterThan">
      <formula>0</formula>
    </cfRule>
    <cfRule type="colorScale" priority="3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7920" priority="3463" operator="greaterThan">
      <formula>0</formula>
    </cfRule>
    <cfRule type="colorScale" priority="3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7919" priority="3461" operator="greaterThan">
      <formula>0</formula>
    </cfRule>
    <cfRule type="colorScale" priority="3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7918" priority="3459" operator="greaterThan">
      <formula>0</formula>
    </cfRule>
    <cfRule type="colorScale" priority="3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7917" priority="3457" operator="greaterThan">
      <formula>0</formula>
    </cfRule>
    <cfRule type="colorScale" priority="3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7916" priority="3455" operator="greaterThan">
      <formula>0</formula>
    </cfRule>
    <cfRule type="colorScale" priority="3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7915" priority="3453" operator="greaterThan">
      <formula>0</formula>
    </cfRule>
    <cfRule type="colorScale" priority="3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7914" priority="3451" operator="greaterThan">
      <formula>0</formula>
    </cfRule>
    <cfRule type="colorScale" priority="3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7913" priority="3449" operator="greaterThan">
      <formula>0</formula>
    </cfRule>
    <cfRule type="colorScale" priority="3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7912" priority="3447" operator="greaterThan">
      <formula>0</formula>
    </cfRule>
    <cfRule type="colorScale" priority="3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7911" priority="3445" operator="greaterThan">
      <formula>0</formula>
    </cfRule>
    <cfRule type="colorScale" priority="3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7910" priority="3443" operator="greaterThan">
      <formula>0</formula>
    </cfRule>
    <cfRule type="colorScale" priority="3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7909" priority="3441" operator="greaterThan">
      <formula>0</formula>
    </cfRule>
    <cfRule type="colorScale" priority="3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908" priority="3439" operator="greaterThan">
      <formula>0</formula>
    </cfRule>
    <cfRule type="colorScale" priority="3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907" priority="3437" operator="greaterThan">
      <formula>0</formula>
    </cfRule>
    <cfRule type="colorScale" priority="3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906" priority="3435" operator="greaterThan">
      <formula>0</formula>
    </cfRule>
    <cfRule type="colorScale" priority="3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905" priority="3433" operator="greaterThan">
      <formula>0</formula>
    </cfRule>
    <cfRule type="colorScale" priority="3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904" priority="3431" operator="greaterThan">
      <formula>0</formula>
    </cfRule>
    <cfRule type="colorScale" priority="3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903" priority="3429" operator="greaterThan">
      <formula>0</formula>
    </cfRule>
    <cfRule type="colorScale" priority="3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902" priority="3427" operator="greaterThan">
      <formula>0</formula>
    </cfRule>
    <cfRule type="colorScale" priority="3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901" priority="3425" operator="greaterThan">
      <formula>0</formula>
    </cfRule>
    <cfRule type="colorScale" priority="3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900" priority="3423" operator="greaterThan">
      <formula>0</formula>
    </cfRule>
    <cfRule type="colorScale" priority="3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899" priority="3421" operator="greaterThan">
      <formula>0</formula>
    </cfRule>
    <cfRule type="colorScale" priority="3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898" priority="3419" operator="greaterThan">
      <formula>0</formula>
    </cfRule>
    <cfRule type="colorScale" priority="3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897" priority="3417" operator="greaterThan">
      <formula>0</formula>
    </cfRule>
    <cfRule type="colorScale" priority="3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896" priority="3415" operator="greaterThan">
      <formula>0</formula>
    </cfRule>
    <cfRule type="colorScale" priority="3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895" priority="3413" operator="greaterThan">
      <formula>0</formula>
    </cfRule>
    <cfRule type="colorScale" priority="3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894" priority="3411" operator="greaterThan">
      <formula>0</formula>
    </cfRule>
    <cfRule type="colorScale" priority="3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893" priority="3409" operator="greaterThan">
      <formula>0</formula>
    </cfRule>
    <cfRule type="colorScale" priority="3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892" priority="3407" operator="greaterThan">
      <formula>0</formula>
    </cfRule>
    <cfRule type="colorScale" priority="3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891" priority="3405" operator="greaterThan">
      <formula>0</formula>
    </cfRule>
    <cfRule type="colorScale" priority="3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890" priority="3403" operator="greaterThan">
      <formula>0</formula>
    </cfRule>
    <cfRule type="colorScale" priority="3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889" priority="3401" operator="greaterThan">
      <formula>0</formula>
    </cfRule>
    <cfRule type="colorScale" priority="3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888" priority="3399" operator="greaterThan">
      <formula>0</formula>
    </cfRule>
    <cfRule type="colorScale" priority="3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887" priority="3397" operator="greaterThan">
      <formula>0</formula>
    </cfRule>
    <cfRule type="colorScale" priority="3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886" priority="3395" operator="greaterThan">
      <formula>0</formula>
    </cfRule>
    <cfRule type="colorScale" priority="3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885" priority="3393" operator="greaterThan">
      <formula>0</formula>
    </cfRule>
    <cfRule type="colorScale" priority="3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884" priority="3391" operator="greaterThan">
      <formula>0</formula>
    </cfRule>
    <cfRule type="colorScale" priority="3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883" priority="3389" operator="greaterThan">
      <formula>0</formula>
    </cfRule>
    <cfRule type="colorScale" priority="3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882" priority="3387" operator="greaterThan">
      <formula>0</formula>
    </cfRule>
    <cfRule type="colorScale" priority="3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881" priority="3385" operator="greaterThan">
      <formula>0</formula>
    </cfRule>
    <cfRule type="colorScale" priority="3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880" priority="3383" operator="greaterThan">
      <formula>0</formula>
    </cfRule>
    <cfRule type="colorScale" priority="3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879" priority="3381" operator="greaterThan">
      <formula>0</formula>
    </cfRule>
    <cfRule type="colorScale" priority="3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878" priority="3379" operator="greaterThan">
      <formula>0</formula>
    </cfRule>
    <cfRule type="colorScale" priority="3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877" priority="3377" operator="greaterThan">
      <formula>0</formula>
    </cfRule>
    <cfRule type="colorScale" priority="3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7876" priority="3375" operator="greaterThan">
      <formula>0</formula>
    </cfRule>
    <cfRule type="colorScale" priority="3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7875" priority="3373" operator="greaterThan">
      <formula>0</formula>
    </cfRule>
    <cfRule type="colorScale" priority="3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7874" priority="3371" operator="greaterThan">
      <formula>0</formula>
    </cfRule>
    <cfRule type="colorScale" priority="3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7873" priority="3369" operator="greaterThan">
      <formula>0</formula>
    </cfRule>
    <cfRule type="colorScale" priority="3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7872" priority="3367" operator="greaterThan">
      <formula>0</formula>
    </cfRule>
    <cfRule type="colorScale" priority="3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7871" priority="3365" operator="greaterThan">
      <formula>0</formula>
    </cfRule>
    <cfRule type="colorScale" priority="3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7870" priority="3363" operator="greaterThan">
      <formula>0</formula>
    </cfRule>
    <cfRule type="colorScale" priority="3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7869" priority="3361" operator="greaterThan">
      <formula>0</formula>
    </cfRule>
    <cfRule type="colorScale" priority="3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7868" priority="3359" operator="greaterThan">
      <formula>0</formula>
    </cfRule>
    <cfRule type="colorScale" priority="3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7867" priority="3357" operator="greaterThan">
      <formula>0</formula>
    </cfRule>
    <cfRule type="colorScale" priority="3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7866" priority="3355" operator="greaterThan">
      <formula>0</formula>
    </cfRule>
    <cfRule type="colorScale" priority="3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865" priority="3353" operator="greaterThan">
      <formula>0</formula>
    </cfRule>
    <cfRule type="colorScale" priority="3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7864" priority="3351" operator="greaterThan">
      <formula>0</formula>
    </cfRule>
    <cfRule type="colorScale" priority="3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863" priority="3349" operator="greaterThan">
      <formula>0</formula>
    </cfRule>
    <cfRule type="colorScale" priority="3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7862" priority="3347" operator="greaterThan">
      <formula>0</formula>
    </cfRule>
    <cfRule type="colorScale" priority="3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7861" priority="3345" operator="greaterThan">
      <formula>0</formula>
    </cfRule>
    <cfRule type="colorScale" priority="3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7860" priority="3343" operator="greaterThan">
      <formula>0</formula>
    </cfRule>
    <cfRule type="colorScale" priority="3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7859" priority="3341" operator="greaterThan">
      <formula>0</formula>
    </cfRule>
    <cfRule type="colorScale" priority="3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7858" priority="3339" operator="greaterThan">
      <formula>0</formula>
    </cfRule>
    <cfRule type="colorScale" priority="3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7857" priority="3337" operator="greaterThan">
      <formula>0</formula>
    </cfRule>
    <cfRule type="colorScale" priority="3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7856" priority="3335" operator="greaterThan">
      <formula>0</formula>
    </cfRule>
    <cfRule type="colorScale" priority="3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7855" priority="3333" operator="greaterThan">
      <formula>0</formula>
    </cfRule>
    <cfRule type="colorScale" priority="3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7854" priority="3331" operator="greaterThan">
      <formula>0</formula>
    </cfRule>
    <cfRule type="colorScale" priority="3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7853" priority="3329" operator="greaterThan">
      <formula>0</formula>
    </cfRule>
    <cfRule type="colorScale" priority="3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7852" priority="3327" operator="greaterThan">
      <formula>0</formula>
    </cfRule>
    <cfRule type="colorScale" priority="3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7851" priority="3325" operator="greaterThan">
      <formula>0</formula>
    </cfRule>
    <cfRule type="colorScale" priority="3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7850" priority="3323" operator="greaterThan">
      <formula>0</formula>
    </cfRule>
    <cfRule type="colorScale" priority="3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849" priority="3321" operator="greaterThan">
      <formula>0</formula>
    </cfRule>
    <cfRule type="colorScale" priority="3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7848" priority="3319" operator="greaterThan">
      <formula>0</formula>
    </cfRule>
    <cfRule type="colorScale" priority="3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847" priority="3317" operator="greaterThan">
      <formula>0</formula>
    </cfRule>
    <cfRule type="colorScale" priority="3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7846" priority="3315" operator="greaterThan">
      <formula>0</formula>
    </cfRule>
    <cfRule type="colorScale" priority="3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7845" priority="3313" operator="greaterThan">
      <formula>0</formula>
    </cfRule>
    <cfRule type="colorScale" priority="3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7844" priority="3311" operator="greaterThan">
      <formula>0</formula>
    </cfRule>
    <cfRule type="colorScale" priority="3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7843" priority="3309" operator="greaterThan">
      <formula>0</formula>
    </cfRule>
    <cfRule type="colorScale" priority="3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7842" priority="3307" operator="greaterThan">
      <formula>0</formula>
    </cfRule>
    <cfRule type="colorScale" priority="3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7841" priority="3305" operator="greaterThan">
      <formula>0</formula>
    </cfRule>
    <cfRule type="colorScale" priority="3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7840" priority="3303" operator="greaterThan">
      <formula>0</formula>
    </cfRule>
    <cfRule type="colorScale" priority="3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7839" priority="3301" operator="greaterThan">
      <formula>0</formula>
    </cfRule>
    <cfRule type="colorScale" priority="3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7838" priority="3299" operator="greaterThan">
      <formula>0</formula>
    </cfRule>
    <cfRule type="colorScale" priority="3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7837" priority="3297" operator="greaterThan">
      <formula>0</formula>
    </cfRule>
    <cfRule type="colorScale" priority="3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7836" priority="3295" operator="greaterThan">
      <formula>0</formula>
    </cfRule>
    <cfRule type="colorScale" priority="3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7835" priority="3293" operator="greaterThan">
      <formula>0</formula>
    </cfRule>
    <cfRule type="colorScale" priority="3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7834" priority="3291" operator="greaterThan">
      <formula>0</formula>
    </cfRule>
    <cfRule type="colorScale" priority="3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833" priority="3289" operator="greaterThan">
      <formula>0</formula>
    </cfRule>
    <cfRule type="colorScale" priority="3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7832" priority="3287" operator="greaterThan">
      <formula>0</formula>
    </cfRule>
    <cfRule type="colorScale" priority="3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831" priority="3285" operator="greaterThan">
      <formula>0</formula>
    </cfRule>
    <cfRule type="colorScale" priority="3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7830" priority="3283" operator="greaterThan">
      <formula>0</formula>
    </cfRule>
    <cfRule type="colorScale" priority="3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7829" priority="3281" operator="greaterThan">
      <formula>0</formula>
    </cfRule>
    <cfRule type="colorScale" priority="3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7828" priority="3279" operator="greaterThan">
      <formula>0</formula>
    </cfRule>
    <cfRule type="colorScale" priority="3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7827" priority="3277" operator="greaterThan">
      <formula>0</formula>
    </cfRule>
    <cfRule type="colorScale" priority="3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7826" priority="3275" operator="greaterThan">
      <formula>0</formula>
    </cfRule>
    <cfRule type="colorScale" priority="3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7825" priority="3273" operator="greaterThan">
      <formula>0</formula>
    </cfRule>
    <cfRule type="colorScale" priority="3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7824" priority="3271" operator="greaterThan">
      <formula>0</formula>
    </cfRule>
    <cfRule type="colorScale" priority="3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7823" priority="3269" operator="greaterThan">
      <formula>0</formula>
    </cfRule>
    <cfRule type="colorScale" priority="3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7822" priority="3267" operator="greaterThan">
      <formula>0</formula>
    </cfRule>
    <cfRule type="colorScale" priority="3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7821" priority="3265" operator="greaterThan">
      <formula>0</formula>
    </cfRule>
    <cfRule type="colorScale" priority="3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7820" priority="3263" operator="greaterThan">
      <formula>0</formula>
    </cfRule>
    <cfRule type="colorScale" priority="3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7819" priority="3261" operator="greaterThan">
      <formula>0</formula>
    </cfRule>
    <cfRule type="colorScale" priority="3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7818" priority="3259" operator="greaterThan">
      <formula>0</formula>
    </cfRule>
    <cfRule type="colorScale" priority="3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817" priority="3257" operator="greaterThan">
      <formula>0</formula>
    </cfRule>
    <cfRule type="colorScale" priority="3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7816" priority="3255" operator="greaterThan">
      <formula>0</formula>
    </cfRule>
    <cfRule type="colorScale" priority="3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815" priority="3253" operator="greaterThan">
      <formula>0</formula>
    </cfRule>
    <cfRule type="colorScale" priority="3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7814" priority="3251" operator="greaterThan">
      <formula>0</formula>
    </cfRule>
    <cfRule type="colorScale" priority="3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7813" priority="3249" operator="greaterThan">
      <formula>0</formula>
    </cfRule>
    <cfRule type="colorScale" priority="3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7812" priority="3247" operator="greaterThan">
      <formula>0</formula>
    </cfRule>
    <cfRule type="colorScale" priority="3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7811" priority="3245" operator="greaterThan">
      <formula>0</formula>
    </cfRule>
    <cfRule type="colorScale" priority="3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7810" priority="3243" operator="greaterThan">
      <formula>0</formula>
    </cfRule>
    <cfRule type="colorScale" priority="3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7809" priority="3241" operator="greaterThan">
      <formula>0</formula>
    </cfRule>
    <cfRule type="colorScale" priority="3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7808" priority="3239" operator="greaterThan">
      <formula>0</formula>
    </cfRule>
    <cfRule type="colorScale" priority="3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7807" priority="3237" operator="greaterThan">
      <formula>0</formula>
    </cfRule>
    <cfRule type="colorScale" priority="3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7806" priority="3235" operator="greaterThan">
      <formula>0</formula>
    </cfRule>
    <cfRule type="colorScale" priority="3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7805" priority="3233" operator="greaterThan">
      <formula>0</formula>
    </cfRule>
    <cfRule type="colorScale" priority="3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7804" priority="3231" operator="greaterThan">
      <formula>0</formula>
    </cfRule>
    <cfRule type="colorScale" priority="3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7803" priority="3229" operator="greaterThan">
      <formula>0</formula>
    </cfRule>
    <cfRule type="colorScale" priority="3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7802" priority="3227" operator="greaterThan">
      <formula>0</formula>
    </cfRule>
    <cfRule type="colorScale" priority="3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7801" priority="3225" operator="greaterThan">
      <formula>0</formula>
    </cfRule>
    <cfRule type="colorScale" priority="3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7800" priority="3223" operator="greaterThan">
      <formula>0</formula>
    </cfRule>
    <cfRule type="colorScale" priority="3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7799" priority="3221" operator="greaterThan">
      <formula>0</formula>
    </cfRule>
    <cfRule type="colorScale" priority="3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7798" priority="3219" operator="greaterThan">
      <formula>0</formula>
    </cfRule>
    <cfRule type="colorScale" priority="3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7797" priority="3217" operator="greaterThan">
      <formula>0</formula>
    </cfRule>
    <cfRule type="colorScale" priority="3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7796" priority="3215" operator="greaterThan">
      <formula>0</formula>
    </cfRule>
    <cfRule type="colorScale" priority="3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7795" priority="3213" operator="greaterThan">
      <formula>0</formula>
    </cfRule>
    <cfRule type="colorScale" priority="3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7794" priority="3211" operator="greaterThan">
      <formula>0</formula>
    </cfRule>
    <cfRule type="colorScale" priority="3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7793" priority="3209" operator="greaterThan">
      <formula>0</formula>
    </cfRule>
    <cfRule type="colorScale" priority="3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7792" priority="3207" operator="greaterThan">
      <formula>0</formula>
    </cfRule>
    <cfRule type="colorScale" priority="3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7791" priority="3205" operator="greaterThan">
      <formula>0</formula>
    </cfRule>
    <cfRule type="colorScale" priority="3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7790" priority="3203" operator="greaterThan">
      <formula>0</formula>
    </cfRule>
    <cfRule type="colorScale" priority="3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7789" priority="3201" operator="greaterThan">
      <formula>0</formula>
    </cfRule>
    <cfRule type="colorScale" priority="3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7788" priority="3199" operator="greaterThan">
      <formula>0</formula>
    </cfRule>
    <cfRule type="colorScale" priority="3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7787" priority="3197" operator="greaterThan">
      <formula>0</formula>
    </cfRule>
    <cfRule type="colorScale" priority="3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7786" priority="3195" operator="greaterThan">
      <formula>0</formula>
    </cfRule>
    <cfRule type="colorScale" priority="3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7785" priority="3193" operator="greaterThan">
      <formula>0</formula>
    </cfRule>
    <cfRule type="colorScale" priority="3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7784" priority="3191" operator="greaterThan">
      <formula>0</formula>
    </cfRule>
    <cfRule type="colorScale" priority="3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7783" priority="3189" operator="greaterThan">
      <formula>0</formula>
    </cfRule>
    <cfRule type="colorScale" priority="3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7782" priority="3187" operator="greaterThan">
      <formula>0</formula>
    </cfRule>
    <cfRule type="colorScale" priority="3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7781" priority="3185" operator="greaterThan">
      <formula>0</formula>
    </cfRule>
    <cfRule type="colorScale" priority="3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7780" priority="3183" operator="greaterThan">
      <formula>0</formula>
    </cfRule>
    <cfRule type="colorScale" priority="3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7779" priority="3181" operator="greaterThan">
      <formula>0</formula>
    </cfRule>
    <cfRule type="colorScale" priority="3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7778" priority="3179" operator="greaterThan">
      <formula>0</formula>
    </cfRule>
    <cfRule type="colorScale" priority="3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7777" priority="3177" operator="greaterThan">
      <formula>0</formula>
    </cfRule>
    <cfRule type="colorScale" priority="3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7776" priority="3175" operator="greaterThan">
      <formula>0</formula>
    </cfRule>
    <cfRule type="colorScale" priority="3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7775" priority="3173" operator="greaterThan">
      <formula>0</formula>
    </cfRule>
    <cfRule type="colorScale" priority="3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7774" priority="3171" operator="greaterThan">
      <formula>0</formula>
    </cfRule>
    <cfRule type="colorScale" priority="3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7773" priority="3169" operator="greaterThan">
      <formula>0</formula>
    </cfRule>
    <cfRule type="colorScale" priority="3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7772" priority="3167" operator="greaterThan">
      <formula>0</formula>
    </cfRule>
    <cfRule type="colorScale" priority="3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7771" priority="3165" operator="greaterThan">
      <formula>0</formula>
    </cfRule>
    <cfRule type="colorScale" priority="3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7770" priority="3163" operator="greaterThan">
      <formula>0</formula>
    </cfRule>
    <cfRule type="colorScale" priority="3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7769" priority="3161" operator="greaterThan">
      <formula>0</formula>
    </cfRule>
    <cfRule type="colorScale" priority="3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7768" priority="3159" operator="greaterThan">
      <formula>0</formula>
    </cfRule>
    <cfRule type="colorScale" priority="3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7767" priority="3157" operator="greaterThan">
      <formula>0</formula>
    </cfRule>
    <cfRule type="colorScale" priority="3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7766" priority="3155" operator="greaterThan">
      <formula>0</formula>
    </cfRule>
    <cfRule type="colorScale" priority="3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7765" priority="3153" operator="greaterThan">
      <formula>0</formula>
    </cfRule>
    <cfRule type="colorScale" priority="3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7764" priority="3151" operator="greaterThan">
      <formula>0</formula>
    </cfRule>
    <cfRule type="colorScale" priority="3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7763" priority="3149" operator="greaterThan">
      <formula>0</formula>
    </cfRule>
    <cfRule type="colorScale" priority="3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7762" priority="3147" operator="greaterThan">
      <formula>0</formula>
    </cfRule>
    <cfRule type="colorScale" priority="3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7761" priority="3145" operator="greaterThan">
      <formula>0</formula>
    </cfRule>
    <cfRule type="colorScale" priority="3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7760" priority="3143" operator="greaterThan">
      <formula>0</formula>
    </cfRule>
    <cfRule type="colorScale" priority="3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7759" priority="3141" operator="greaterThan">
      <formula>0</formula>
    </cfRule>
    <cfRule type="colorScale" priority="3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7758" priority="3139" operator="greaterThan">
      <formula>0</formula>
    </cfRule>
    <cfRule type="colorScale" priority="3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7757" priority="3137" operator="greaterThan">
      <formula>0</formula>
    </cfRule>
    <cfRule type="colorScale" priority="3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7756" priority="3135" operator="greaterThan">
      <formula>0</formula>
    </cfRule>
    <cfRule type="colorScale" priority="3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7755" priority="3133" operator="greaterThan">
      <formula>0</formula>
    </cfRule>
    <cfRule type="colorScale" priority="3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7754" priority="3131" operator="greaterThan">
      <formula>0</formula>
    </cfRule>
    <cfRule type="colorScale" priority="3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753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7752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751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7750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7749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7748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7747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7746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7745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7744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7743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7742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7741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7740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7739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7738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737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7736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735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7734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7733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7732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7731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7730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7729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7728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7727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7726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7725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7724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7723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7722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7721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7720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7719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7718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7717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7716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7715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7714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7713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7712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7711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7710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7709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7708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7707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7706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7705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7704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7703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7702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7701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7700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7699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7698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7697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7696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7695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7694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7693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7692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7691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7690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7689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7688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7687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7686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7685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7684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7683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7682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7681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7680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7679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7678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7677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7676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7675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7674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7673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7672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7671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7670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7669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7668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7667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7666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7665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7664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7663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7662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7661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7660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7659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7658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7657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7656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7655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7654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7653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7652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7651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7650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7649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7648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7647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7646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7645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7644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7643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7642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7641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7640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7639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7638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7637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7636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7635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7634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7633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7632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7631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7630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7629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7628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7627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7626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7625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7624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7623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7622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7621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7620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7619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7618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7617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7616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7615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7614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7613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7612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7611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7610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7609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7608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7607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7606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7605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7604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7603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7602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7601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7600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7599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7598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7597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7596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7595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7594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7593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7592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7591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7590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7589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7588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7587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7586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7585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7584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7583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7582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7581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7580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7579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7578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7577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7576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7575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7574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7573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7572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7571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7570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7569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7568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7567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7566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7565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7564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7563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7562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7561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7560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7559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7558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557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7556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555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7554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7553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7552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7551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7550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7549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7548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7547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7546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7545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7544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7543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7542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541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7540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7539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7538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7537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7536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7535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7534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7533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7532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7531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7530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7529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7528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7527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7526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7525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7524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7523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7522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7521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7520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7519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7518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7517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7516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7515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7514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7513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7512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7511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7510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7509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508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507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506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505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504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503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502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501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500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499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498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497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496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495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494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493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492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491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490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489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488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487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486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485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484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483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482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481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480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479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478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477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476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475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474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473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472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471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470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469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468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467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466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465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464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463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462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461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460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459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458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457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456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455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454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453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452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451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450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449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7448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7447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7446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7445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7444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7443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7442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7441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7440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7439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7438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437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7436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435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7434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7433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7432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7431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7430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7429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7428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7427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7426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7425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7424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7423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7422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421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7420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419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7418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7417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7416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7415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7414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7413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7412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7411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7410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7409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7408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7407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7406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405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7404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403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7402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7401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7400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7399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7398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7397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7396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7395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7394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7393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7392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7391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7390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389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7388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387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7386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7385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7384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7383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7382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7381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7380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7379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7378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7377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7376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7375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7374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7373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7372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7371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7370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7369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7368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7367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7366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7365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7364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7363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7362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7361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7360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7359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7358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7357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7356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7355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7354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7353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7352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7351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7350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7349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7348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7347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7346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7345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7344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7343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7342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7341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7340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7339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7338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7337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7336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7335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7334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7333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7332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7331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7330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7329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7328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7327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7326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325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7324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323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7322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7321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7320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7319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7318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7317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7316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7315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7314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7313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7312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7311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7310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7309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7308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7307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7306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7305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7304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7303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7302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7301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7300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7299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7298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7297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7296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7295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7294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7293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7292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7291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7290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7289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7288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7287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7286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7285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7284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7283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7282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7281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7280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7279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7278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7277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7276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7275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7274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7273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7272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7271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7270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7269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7268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7267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7266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7265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7264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7263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7262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7261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7260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7259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7258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7257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7256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7255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7254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7253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7252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7251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7250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7249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7248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7247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7246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7245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7244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7243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7242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7241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7240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7239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7238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7237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7236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7235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7234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7233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7232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7231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7230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7229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7228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7227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7226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7225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7224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7223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7222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7221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7220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7219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7218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7217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7216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7215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7214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7213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7212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7211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7210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7209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7208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7207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7206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7205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7204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7203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7202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7201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7200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7199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7198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7197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7196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7195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7194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7193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7192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7191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7190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7189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7188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7187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7186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7185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7184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7183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7182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7181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7180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7179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7178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7177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7176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7175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7174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7173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7172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7171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7170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7169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7168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7167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7166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7165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7164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7163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7162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7161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7160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159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7158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157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7156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7155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7154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7153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7152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7151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7150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7149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7148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7147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7146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7145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7144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143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7142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7141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7140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7139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7138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7137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7136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7135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7134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7133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7132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7131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7130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7129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7128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7127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7126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7125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7124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7123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7122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7121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7120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7119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7118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7117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7116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7115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7114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7113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7112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7111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110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109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108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107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106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105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104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103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102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101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100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099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098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097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096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095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094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093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092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091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090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089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088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087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086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085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084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083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082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081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080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079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078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077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076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075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074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073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072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071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070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069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068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067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066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065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064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063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062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061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060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059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058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057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056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055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054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053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052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051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7050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7049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7048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7047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7046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7045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7044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7043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7042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7041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7040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039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7038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037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7036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7035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7034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7033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7032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7031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7030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7029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7028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7027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7026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7025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7024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023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7022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021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7020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7019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7018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7017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7016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7015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7014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7013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7012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7011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7010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7009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7008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007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7006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005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7004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7003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7002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7001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7000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6999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6998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6997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6996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6995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6994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6993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6992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6991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6990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6989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6988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6987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6986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6985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6984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6983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6982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6981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6980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6979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6978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6977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6976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975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6974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973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6972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6971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970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6969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6968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6967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6966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6965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6964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6963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6962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6961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6960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959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6958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957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6956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6955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954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6953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6952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6951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6950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6949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6948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6947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6946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6945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6944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943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6942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941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6940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6939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938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6937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6936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6935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6934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6933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6932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6931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6930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6929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6928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927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6926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925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6924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6923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6922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921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920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919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918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917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916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915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914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913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912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911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910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909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908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907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906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905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904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903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902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901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900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899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898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897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896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895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894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893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6892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6891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6890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6889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888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887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886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885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6884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6883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6882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881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6880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879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6878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6877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6876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6875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6874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873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872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871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870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6869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6868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6867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6866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865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6864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6863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6862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6861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6860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6859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6858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6857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6856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6855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6854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6853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6852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851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6850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849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6848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6847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6846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6845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6844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6843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6842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6841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6840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6839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6838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6837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6836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835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6834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6833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6832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6831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6830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6829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6828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6827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6826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6825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6824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6823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6822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6821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6820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6819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6818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6817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6816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6815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6814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6813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6812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6811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6810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6809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6808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6807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6806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6805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6804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6803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6802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6801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6800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6799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6798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6797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6796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6795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6794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6793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6792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6791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6790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6789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6788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6787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6786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6785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6784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6783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6782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6781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6780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6779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6778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6777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6776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6775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6774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6773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6772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6771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6770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6769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6768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6767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6766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6765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6764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6763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6762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761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6760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759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6758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6757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6756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6755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6754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6753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6752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6751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6750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6749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6748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6747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6746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745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6744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6743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6742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6741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6740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6739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6738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6737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6736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6735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6734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6733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6732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6731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6730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6729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6728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6727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6726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6725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6724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6723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6722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6721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6720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6719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6718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6717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6716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6715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6714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6713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6712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6711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6710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6709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6708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6707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6706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6705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704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6703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6702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6701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6700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6699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6698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6697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6696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6695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6694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6693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6692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6691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6690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689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6688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6687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6686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6685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6684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6683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6682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6681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6680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6679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6678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6677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6676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6675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6674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6673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6672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6671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6670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6669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6668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6667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6666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6665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6664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6663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6662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6661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6660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6659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6658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6657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6656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6655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6654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6653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6652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6651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6650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6649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6648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6647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6646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6645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6644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6643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6642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6641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6640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6639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6638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6637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6636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6635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6634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6633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6632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6631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6630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6629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6628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6627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6626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6625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6624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6623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6622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6621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6620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6619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6618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6617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6616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6615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6614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6613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6612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6611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6610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6609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6608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6607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6606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6605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6604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6603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6602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6601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6600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6599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6598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6597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6596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6595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6594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6593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6592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6591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6590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6589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6588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6587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6586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6585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6584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6583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6582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6581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6580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6579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6578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6577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6576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6575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6574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6573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6572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6571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6570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6569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6568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6567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6566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6565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6564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6563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6562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6561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6560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6559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6558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6557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6556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6555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6554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6553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6552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6551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6550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6549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6548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6547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6546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6545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6544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6543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6542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6541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6540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6539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6538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537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6536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535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6534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6533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6532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6531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6530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6529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6528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6527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6526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6525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6524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6523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6522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521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6520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6519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518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6517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6516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6515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6514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6513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6512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6511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6510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6509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6508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507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6506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505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6504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6503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6502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6501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6500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6499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6498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6497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6496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6495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6494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6493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6492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491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6490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6489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488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6487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6486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6485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6484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6483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6482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6481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6480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6479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6478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477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6476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475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6474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6473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6472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6471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6470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6469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6468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6467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6466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6465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6464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6463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6462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461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6460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6459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458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6457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6456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6455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6454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6453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6452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6451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6450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6449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6448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447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6446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445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6444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6443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6442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6441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6440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6439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6438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6437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6436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6435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6434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6433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6432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431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6430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6429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6428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427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426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425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424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423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422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421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420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419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418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417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416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415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414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413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412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411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410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409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408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407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406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405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404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403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402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401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400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399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6398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6397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6396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6395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394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393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392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391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6390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6389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6388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387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6386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385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6384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6383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6382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6381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6380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379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378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377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376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6375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6374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6373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6372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371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6370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6369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6368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6367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6366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6365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6364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6363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6362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6361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6360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6359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6358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357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6356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355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6354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6353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6352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6351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6350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6349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6348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6347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6346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6345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6344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6343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6342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341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6340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6339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6338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6337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6336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6335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6334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6333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6332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6331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6330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6329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6328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6327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6326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6325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6324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6323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6322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6321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6320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6319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6318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6317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6316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6315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6314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6313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6312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6311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6310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6309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6308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6307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6306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6305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6304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6303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6302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6301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6300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6299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6298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6297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6296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6295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6294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6293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6292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6291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6290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6289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6288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6287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6286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6285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6284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6283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6282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6281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6280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6279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6278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6277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6276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6275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6274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6273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6272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6271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6270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6269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6268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267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6266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265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6264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6263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6262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6261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6260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6259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6258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6257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6256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6255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6254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6253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6252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251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6250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6249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6248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6247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6246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6245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6244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6243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6242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6241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6240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6239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6238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6237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6236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6235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6234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6233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6232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6231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6230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6229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6228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6227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6226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6225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6224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6223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6222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6221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6220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6219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6218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6217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6216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6215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6214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6213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6212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6211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210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6209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6208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6207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6206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6205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6204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6203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6202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6201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6200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6199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6198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6197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6196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195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6194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6193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6192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6191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6190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6189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46" orientation="portrait" r:id="rId1"/>
  <ignoredErrors>
    <ignoredError sqref="H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3"/>
  <sheetViews>
    <sheetView zoomScale="75" zoomScaleNormal="75" workbookViewId="0">
      <selection activeCell="F8" sqref="F8"/>
    </sheetView>
  </sheetViews>
  <sheetFormatPr defaultRowHeight="18.75" x14ac:dyDescent="0.3"/>
  <cols>
    <col min="1" max="1" width="4.140625" style="1" customWidth="1"/>
    <col min="2" max="2" width="9.140625" style="1"/>
    <col min="3" max="3" width="17" style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4.14062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5" width="9.5703125" style="1" customWidth="1"/>
    <col min="16" max="16" width="9.28515625" customWidth="1"/>
    <col min="17" max="17" width="9.28515625" bestFit="1" customWidth="1"/>
    <col min="18" max="18" width="3.5703125" customWidth="1"/>
    <col min="19" max="19" width="12.140625" customWidth="1"/>
    <col min="20" max="20" width="10" customWidth="1"/>
    <col min="21" max="21" width="11.140625" customWidth="1"/>
    <col min="22" max="22" width="12" customWidth="1"/>
    <col min="23" max="23" width="10.5703125" customWidth="1"/>
    <col min="24" max="24" width="12.85546875" customWidth="1"/>
    <col min="25" max="25" width="12.5703125" customWidth="1"/>
    <col min="26" max="26" width="12" customWidth="1"/>
    <col min="27" max="27" width="11.140625" customWidth="1"/>
    <col min="28" max="28" width="14.28515625" customWidth="1"/>
    <col min="29" max="30" width="12.5703125" customWidth="1"/>
    <col min="31" max="31" width="13.140625" customWidth="1"/>
    <col min="32" max="32" width="12.28515625" customWidth="1"/>
    <col min="33" max="33" width="10.5703125" customWidth="1"/>
    <col min="34" max="34" width="11.28515625" customWidth="1"/>
    <col min="35" max="35" width="12" customWidth="1"/>
    <col min="36" max="36" width="10.28515625" customWidth="1"/>
    <col min="37" max="37" width="10.7109375" customWidth="1"/>
    <col min="38" max="38" width="12.42578125" customWidth="1"/>
  </cols>
  <sheetData>
    <row r="1" spans="1:38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x14ac:dyDescent="0.3">
      <c r="A2" s="23"/>
      <c r="D2" s="2"/>
      <c r="F2" s="2"/>
      <c r="G2" s="2"/>
      <c r="I2" s="2"/>
      <c r="J2" s="2"/>
      <c r="L2" s="3"/>
      <c r="P2" s="4" t="s">
        <v>57</v>
      </c>
      <c r="Q2" s="2"/>
      <c r="R2" s="24"/>
      <c r="S2" s="1"/>
      <c r="T2" s="1"/>
      <c r="U2" s="2"/>
      <c r="V2" s="2"/>
      <c r="W2" s="1"/>
      <c r="X2" s="3"/>
      <c r="Y2" s="4"/>
      <c r="Z2" s="1"/>
      <c r="AA2" s="1"/>
      <c r="AB2" s="2"/>
      <c r="AC2" s="2"/>
      <c r="AD2" s="1"/>
      <c r="AE2" s="2"/>
      <c r="AF2" s="2"/>
      <c r="AG2" s="1"/>
      <c r="AH2" s="2"/>
      <c r="AI2" s="2"/>
      <c r="AJ2" s="1"/>
      <c r="AK2" s="3"/>
      <c r="AL2" s="4"/>
    </row>
    <row r="3" spans="1:38" ht="26.25" x14ac:dyDescent="0.4">
      <c r="A3" s="23"/>
      <c r="C3" s="94" t="s">
        <v>56</v>
      </c>
      <c r="F3" s="2"/>
      <c r="G3" s="2"/>
      <c r="I3" s="2"/>
      <c r="J3" s="2"/>
      <c r="L3" s="3"/>
      <c r="P3" s="4"/>
      <c r="Q3" s="2"/>
      <c r="R3" s="24"/>
      <c r="S3" s="1"/>
      <c r="T3" s="1"/>
      <c r="U3" s="2"/>
      <c r="V3" s="2"/>
      <c r="W3" s="1"/>
      <c r="X3" s="3"/>
      <c r="Y3" s="4"/>
      <c r="Z3" s="1"/>
      <c r="AA3" s="1"/>
      <c r="AB3" s="2"/>
      <c r="AC3" s="2"/>
      <c r="AD3" s="1"/>
      <c r="AE3" s="2"/>
      <c r="AF3" s="2"/>
      <c r="AG3" s="1"/>
      <c r="AH3" s="2"/>
      <c r="AI3" s="2"/>
      <c r="AJ3" s="1"/>
      <c r="AK3" s="3"/>
      <c r="AL3" s="4"/>
    </row>
    <row r="4" spans="1:38" x14ac:dyDescent="0.3">
      <c r="A4" s="23"/>
      <c r="C4" s="41" t="s">
        <v>19</v>
      </c>
      <c r="R4" s="25"/>
    </row>
    <row r="5" spans="1:38" ht="19.5" thickBot="1" x14ac:dyDescent="0.35">
      <c r="A5" s="23"/>
      <c r="C5" s="41" t="s">
        <v>55</v>
      </c>
      <c r="R5" s="25"/>
    </row>
    <row r="6" spans="1:38" ht="21" x14ac:dyDescent="0.35">
      <c r="A6" s="23"/>
      <c r="C6" s="15"/>
      <c r="D6" s="16"/>
      <c r="E6" s="16"/>
      <c r="F6" s="16"/>
      <c r="G6" s="16"/>
      <c r="H6" s="16"/>
      <c r="I6" s="26" t="s">
        <v>28</v>
      </c>
      <c r="J6" s="16"/>
      <c r="K6" s="16"/>
      <c r="L6" s="16"/>
      <c r="M6" s="16"/>
      <c r="N6" s="16"/>
      <c r="O6" s="16"/>
      <c r="P6" s="17"/>
      <c r="R6" s="25"/>
    </row>
    <row r="7" spans="1:38" ht="21" x14ac:dyDescent="0.35">
      <c r="A7" s="23"/>
      <c r="C7" s="18"/>
      <c r="D7" s="5"/>
      <c r="E7" s="7" t="s">
        <v>25</v>
      </c>
      <c r="F7" s="45" t="s">
        <v>71</v>
      </c>
      <c r="G7" s="5"/>
      <c r="H7" s="5"/>
      <c r="I7" s="44"/>
      <c r="J7" s="72"/>
      <c r="K7" s="58"/>
      <c r="L7" s="73" t="s">
        <v>41</v>
      </c>
      <c r="M7" s="57" t="s">
        <v>24</v>
      </c>
      <c r="N7" s="58"/>
      <c r="O7" s="58"/>
      <c r="P7" s="60"/>
      <c r="R7" s="25"/>
    </row>
    <row r="8" spans="1:38" x14ac:dyDescent="0.3">
      <c r="A8" s="23"/>
      <c r="C8" s="18"/>
      <c r="D8" s="5"/>
      <c r="E8" s="7" t="s">
        <v>58</v>
      </c>
      <c r="F8" s="10">
        <v>14.8</v>
      </c>
      <c r="G8" s="5" t="s">
        <v>20</v>
      </c>
      <c r="H8" s="35">
        <f>F8*1.62</f>
        <v>23.976000000000003</v>
      </c>
      <c r="I8" s="5" t="s">
        <v>6</v>
      </c>
      <c r="J8" s="74"/>
      <c r="K8" s="69"/>
      <c r="L8" s="71" t="s">
        <v>40</v>
      </c>
      <c r="M8" s="59" t="s">
        <v>22</v>
      </c>
      <c r="N8" s="62" t="s">
        <v>23</v>
      </c>
      <c r="O8" s="62"/>
      <c r="P8" s="61"/>
      <c r="R8" s="25"/>
    </row>
    <row r="9" spans="1:38" x14ac:dyDescent="0.3">
      <c r="A9" s="23"/>
      <c r="C9" s="18"/>
      <c r="D9" s="5"/>
      <c r="E9" s="7" t="s">
        <v>59</v>
      </c>
      <c r="F9" s="29">
        <v>6800</v>
      </c>
      <c r="G9" s="5" t="s">
        <v>5</v>
      </c>
      <c r="H9" s="36">
        <f>F9/162</f>
        <v>41.97530864197531</v>
      </c>
      <c r="I9" s="5" t="s">
        <v>7</v>
      </c>
      <c r="J9" s="5"/>
      <c r="K9" s="56" t="s">
        <v>9</v>
      </c>
      <c r="L9" s="28">
        <v>60</v>
      </c>
      <c r="M9" s="63">
        <v>0</v>
      </c>
      <c r="N9" s="66">
        <f>1-M9</f>
        <v>1</v>
      </c>
      <c r="O9" s="66"/>
      <c r="P9" s="60"/>
      <c r="R9" s="25"/>
    </row>
    <row r="10" spans="1:38" x14ac:dyDescent="0.3">
      <c r="A10" s="23"/>
      <c r="C10" s="18"/>
      <c r="D10" s="5"/>
      <c r="E10" s="7" t="s">
        <v>60</v>
      </c>
      <c r="F10" s="10">
        <v>14.5</v>
      </c>
      <c r="G10" s="5" t="s">
        <v>20</v>
      </c>
      <c r="H10" s="35">
        <f>F10*1.62</f>
        <v>23.490000000000002</v>
      </c>
      <c r="I10" s="5" t="s">
        <v>6</v>
      </c>
      <c r="J10" s="5"/>
      <c r="K10" s="56" t="s">
        <v>10</v>
      </c>
      <c r="L10" s="28">
        <v>125</v>
      </c>
      <c r="M10" s="64">
        <v>0</v>
      </c>
      <c r="N10" s="67">
        <f>1-M10</f>
        <v>1</v>
      </c>
      <c r="O10" s="67"/>
      <c r="P10" s="19"/>
      <c r="R10" s="25"/>
    </row>
    <row r="11" spans="1:38" x14ac:dyDescent="0.3">
      <c r="A11" s="23"/>
      <c r="C11" s="18"/>
      <c r="D11" s="5"/>
      <c r="E11" s="7"/>
      <c r="F11" s="14" t="str">
        <f>IF(F14+F15&gt;1,"Either share rent value or cash rent value must be zero!","  ")</f>
        <v xml:space="preserve">  </v>
      </c>
      <c r="G11" s="37"/>
      <c r="H11" s="5"/>
      <c r="I11" s="5"/>
      <c r="J11" s="5"/>
      <c r="K11" s="56" t="s">
        <v>11</v>
      </c>
      <c r="L11" s="28">
        <v>40</v>
      </c>
      <c r="M11" s="64">
        <v>0</v>
      </c>
      <c r="N11" s="67">
        <f>1-M11</f>
        <v>1</v>
      </c>
      <c r="O11" s="67"/>
      <c r="P11" s="19"/>
      <c r="R11" s="25"/>
    </row>
    <row r="12" spans="1:38" x14ac:dyDescent="0.3">
      <c r="A12" s="23"/>
      <c r="C12" s="18"/>
      <c r="D12" s="5"/>
      <c r="E12" s="7" t="s">
        <v>2</v>
      </c>
      <c r="F12" s="30">
        <v>0.3</v>
      </c>
      <c r="G12" s="5" t="s">
        <v>0</v>
      </c>
      <c r="H12" s="5"/>
      <c r="I12" s="5"/>
      <c r="J12" s="5"/>
      <c r="K12" s="56" t="s">
        <v>31</v>
      </c>
      <c r="L12" s="28">
        <v>40</v>
      </c>
      <c r="M12" s="64">
        <v>0</v>
      </c>
      <c r="N12" s="67">
        <f t="shared" ref="N12:N22" si="0">1-M12</f>
        <v>1</v>
      </c>
      <c r="O12" s="67"/>
      <c r="P12" s="19"/>
      <c r="R12" s="25"/>
    </row>
    <row r="13" spans="1:38" x14ac:dyDescent="0.3">
      <c r="A13" s="23"/>
      <c r="C13" s="18"/>
      <c r="D13" s="5"/>
      <c r="E13" s="7" t="s">
        <v>3</v>
      </c>
      <c r="F13" s="28">
        <v>0</v>
      </c>
      <c r="G13" s="5" t="s">
        <v>27</v>
      </c>
      <c r="H13" s="5"/>
      <c r="I13" s="5"/>
      <c r="J13" s="5"/>
      <c r="K13" s="56" t="s">
        <v>12</v>
      </c>
      <c r="L13" s="28">
        <v>75</v>
      </c>
      <c r="M13" s="64">
        <v>0</v>
      </c>
      <c r="N13" s="67">
        <f t="shared" si="0"/>
        <v>1</v>
      </c>
      <c r="O13" s="67"/>
      <c r="P13" s="19"/>
      <c r="R13" s="25"/>
    </row>
    <row r="14" spans="1:38" hidden="1" x14ac:dyDescent="0.3">
      <c r="A14" s="23"/>
      <c r="C14" s="18"/>
      <c r="D14" s="5"/>
      <c r="E14" s="7" t="s">
        <v>2</v>
      </c>
      <c r="F14" s="13">
        <f>IF(F12&gt;0,1,0)</f>
        <v>1</v>
      </c>
      <c r="G14" s="5"/>
      <c r="H14" s="5"/>
      <c r="I14" s="5"/>
      <c r="J14" s="5"/>
      <c r="K14" s="56"/>
      <c r="L14" s="28"/>
      <c r="M14" s="64"/>
      <c r="N14" s="67"/>
      <c r="O14" s="67"/>
      <c r="P14" s="19"/>
      <c r="R14" s="25"/>
    </row>
    <row r="15" spans="1:38" hidden="1" x14ac:dyDescent="0.3">
      <c r="A15" s="23"/>
      <c r="C15" s="18"/>
      <c r="D15" s="5"/>
      <c r="E15" s="7" t="s">
        <v>3</v>
      </c>
      <c r="F15" s="13">
        <f>IF(F13&gt;0,1,0)</f>
        <v>0</v>
      </c>
      <c r="G15" s="5"/>
      <c r="H15" s="5"/>
      <c r="I15" s="5"/>
      <c r="J15" s="5"/>
      <c r="K15" s="56"/>
      <c r="L15" s="28"/>
      <c r="M15" s="64"/>
      <c r="N15" s="67"/>
      <c r="O15" s="67"/>
      <c r="P15" s="19"/>
      <c r="R15" s="25"/>
    </row>
    <row r="16" spans="1:38" x14ac:dyDescent="0.3">
      <c r="A16" s="23"/>
      <c r="C16" s="18"/>
      <c r="D16" s="40" t="s">
        <v>39</v>
      </c>
      <c r="E16" s="7"/>
      <c r="F16" s="14"/>
      <c r="G16" s="5"/>
      <c r="H16" s="5"/>
      <c r="I16" s="5"/>
      <c r="J16" s="5"/>
      <c r="K16" s="56" t="s">
        <v>13</v>
      </c>
      <c r="L16" s="28">
        <v>15</v>
      </c>
      <c r="M16" s="64">
        <v>0</v>
      </c>
      <c r="N16" s="67">
        <f t="shared" si="0"/>
        <v>1</v>
      </c>
      <c r="O16" s="67"/>
      <c r="P16" s="19"/>
      <c r="R16" s="25"/>
    </row>
    <row r="17" spans="1:18" x14ac:dyDescent="0.3">
      <c r="A17" s="23"/>
      <c r="C17" s="18"/>
      <c r="D17" s="40" t="s">
        <v>38</v>
      </c>
      <c r="E17" s="7"/>
      <c r="F17" s="5"/>
      <c r="G17" s="5"/>
      <c r="H17" s="5"/>
      <c r="I17" s="5"/>
      <c r="J17" s="7"/>
      <c r="K17" s="56" t="s">
        <v>14</v>
      </c>
      <c r="L17" s="28">
        <v>55</v>
      </c>
      <c r="M17" s="64">
        <v>0</v>
      </c>
      <c r="N17" s="67">
        <f t="shared" si="0"/>
        <v>1</v>
      </c>
      <c r="O17" s="67"/>
      <c r="P17" s="19"/>
      <c r="R17" s="25"/>
    </row>
    <row r="18" spans="1:18" x14ac:dyDescent="0.3">
      <c r="A18" s="23"/>
      <c r="C18" s="18"/>
      <c r="D18" s="5"/>
      <c r="E18" s="7" t="s">
        <v>17</v>
      </c>
      <c r="F18" s="10">
        <v>1</v>
      </c>
      <c r="G18" s="5" t="s">
        <v>4</v>
      </c>
      <c r="H18" s="39" t="s">
        <v>8</v>
      </c>
      <c r="I18" s="5"/>
      <c r="J18" s="7"/>
      <c r="K18" s="56" t="s">
        <v>15</v>
      </c>
      <c r="L18" s="28">
        <v>190</v>
      </c>
      <c r="M18" s="64">
        <v>1</v>
      </c>
      <c r="N18" s="67">
        <f t="shared" si="0"/>
        <v>0</v>
      </c>
      <c r="O18" s="67"/>
      <c r="P18" s="19"/>
      <c r="R18" s="25"/>
    </row>
    <row r="19" spans="1:18" x14ac:dyDescent="0.3">
      <c r="A19" s="23"/>
      <c r="C19" s="18"/>
      <c r="D19" s="5"/>
      <c r="E19" s="7" t="s">
        <v>18</v>
      </c>
      <c r="F19" s="10">
        <v>0.3</v>
      </c>
      <c r="G19" s="5" t="s">
        <v>4</v>
      </c>
      <c r="H19" s="39" t="s">
        <v>8</v>
      </c>
      <c r="I19" s="5"/>
      <c r="J19" s="7"/>
      <c r="K19" s="56" t="s">
        <v>16</v>
      </c>
      <c r="L19" s="28">
        <v>50</v>
      </c>
      <c r="M19" s="64">
        <v>0</v>
      </c>
      <c r="N19" s="67">
        <f>1-M19</f>
        <v>1</v>
      </c>
      <c r="O19" s="67"/>
      <c r="P19" s="19"/>
      <c r="R19" s="25"/>
    </row>
    <row r="20" spans="1:18" x14ac:dyDescent="0.3">
      <c r="A20" s="23"/>
      <c r="C20" s="18"/>
      <c r="D20" s="40" t="s">
        <v>32</v>
      </c>
      <c r="E20" s="7"/>
      <c r="F20" s="7"/>
      <c r="G20" s="7"/>
      <c r="H20" s="7"/>
      <c r="I20" s="5"/>
      <c r="J20" s="7"/>
      <c r="K20" s="56" t="s">
        <v>16</v>
      </c>
      <c r="L20" s="28">
        <v>0</v>
      </c>
      <c r="M20" s="64">
        <v>0</v>
      </c>
      <c r="N20" s="67">
        <f t="shared" si="0"/>
        <v>1</v>
      </c>
      <c r="O20" s="67"/>
      <c r="P20" s="19"/>
      <c r="R20" s="25"/>
    </row>
    <row r="21" spans="1:18" ht="19.5" thickBot="1" x14ac:dyDescent="0.35">
      <c r="A21" s="23"/>
      <c r="C21" s="18"/>
      <c r="D21" s="40" t="s">
        <v>33</v>
      </c>
      <c r="E21" s="7"/>
      <c r="F21" s="5"/>
      <c r="G21" s="5"/>
      <c r="H21" s="5"/>
      <c r="I21" s="5"/>
      <c r="J21" s="7"/>
      <c r="K21" s="56" t="s">
        <v>34</v>
      </c>
      <c r="L21" s="28">
        <v>100</v>
      </c>
      <c r="M21" s="64">
        <v>0</v>
      </c>
      <c r="N21" s="67">
        <f t="shared" si="0"/>
        <v>1</v>
      </c>
      <c r="O21" s="67"/>
      <c r="P21" s="19"/>
      <c r="R21" s="25"/>
    </row>
    <row r="22" spans="1:18" x14ac:dyDescent="0.3">
      <c r="A22" s="23"/>
      <c r="C22" s="80"/>
      <c r="D22" s="81"/>
      <c r="E22" s="82"/>
      <c r="F22" s="83" t="s">
        <v>47</v>
      </c>
      <c r="G22" s="84">
        <v>14</v>
      </c>
      <c r="H22" s="82" t="s">
        <v>20</v>
      </c>
      <c r="I22" s="85"/>
      <c r="J22" s="7"/>
      <c r="K22" s="56" t="s">
        <v>35</v>
      </c>
      <c r="L22" s="28">
        <v>0</v>
      </c>
      <c r="M22" s="64">
        <v>0</v>
      </c>
      <c r="N22" s="67">
        <f t="shared" si="0"/>
        <v>1</v>
      </c>
      <c r="O22" s="67"/>
      <c r="P22" s="19"/>
      <c r="R22" s="25"/>
    </row>
    <row r="23" spans="1:18" x14ac:dyDescent="0.3">
      <c r="A23" s="23"/>
      <c r="C23" s="75"/>
      <c r="D23" s="76"/>
      <c r="E23" s="78"/>
      <c r="F23" s="77" t="s">
        <v>44</v>
      </c>
      <c r="G23" s="79">
        <v>5700</v>
      </c>
      <c r="H23" s="78" t="s">
        <v>43</v>
      </c>
      <c r="I23" s="86"/>
      <c r="J23" s="7"/>
      <c r="K23" s="56" t="s">
        <v>36</v>
      </c>
      <c r="L23" s="28">
        <v>0</v>
      </c>
      <c r="M23" s="64">
        <v>0</v>
      </c>
      <c r="N23" s="67">
        <f>1-M23</f>
        <v>1</v>
      </c>
      <c r="O23" s="67"/>
      <c r="P23" s="19"/>
      <c r="R23" s="25"/>
    </row>
    <row r="24" spans="1:18" x14ac:dyDescent="0.3">
      <c r="A24" s="23"/>
      <c r="C24" s="75"/>
      <c r="D24" s="78"/>
      <c r="E24" s="78"/>
      <c r="F24" s="77" t="s">
        <v>48</v>
      </c>
      <c r="G24" s="79">
        <v>85</v>
      </c>
      <c r="H24" s="78" t="s">
        <v>50</v>
      </c>
      <c r="I24" s="86"/>
      <c r="J24" s="7"/>
      <c r="K24" s="56" t="s">
        <v>36</v>
      </c>
      <c r="L24" s="28">
        <v>0</v>
      </c>
      <c r="M24" s="64">
        <v>0</v>
      </c>
      <c r="N24" s="67">
        <f>1-M24</f>
        <v>1</v>
      </c>
      <c r="O24" s="67"/>
      <c r="P24" s="19"/>
      <c r="R24" s="25"/>
    </row>
    <row r="25" spans="1:18" ht="19.5" thickBot="1" x14ac:dyDescent="0.35">
      <c r="A25" s="23"/>
      <c r="C25" s="87"/>
      <c r="D25" s="88"/>
      <c r="E25" s="89"/>
      <c r="F25" s="90" t="s">
        <v>49</v>
      </c>
      <c r="G25" s="91">
        <v>100</v>
      </c>
      <c r="H25" s="92" t="s">
        <v>51</v>
      </c>
      <c r="I25" s="93"/>
      <c r="J25" s="69"/>
      <c r="K25" s="70" t="s">
        <v>36</v>
      </c>
      <c r="L25" s="38">
        <v>0</v>
      </c>
      <c r="M25" s="65">
        <v>0</v>
      </c>
      <c r="N25" s="68">
        <f>1-M25</f>
        <v>1</v>
      </c>
      <c r="O25" s="68"/>
      <c r="P25" s="61"/>
      <c r="R25" s="25"/>
    </row>
    <row r="26" spans="1:18" x14ac:dyDescent="0.3">
      <c r="A26" s="23"/>
      <c r="C26" s="18"/>
      <c r="D26" s="40" t="s">
        <v>45</v>
      </c>
      <c r="E26" s="5"/>
      <c r="F26" s="12"/>
      <c r="G26" s="5"/>
      <c r="H26" s="5"/>
      <c r="I26" s="5"/>
      <c r="J26" s="5"/>
      <c r="K26" s="34" t="s">
        <v>37</v>
      </c>
      <c r="L26" s="32">
        <f>SUM(L9:L25)</f>
        <v>750</v>
      </c>
      <c r="M26" s="33" t="s">
        <v>27</v>
      </c>
      <c r="N26" s="5"/>
      <c r="O26" s="5"/>
      <c r="P26" s="19"/>
      <c r="R26" s="25"/>
    </row>
    <row r="27" spans="1:18" ht="19.5" thickBot="1" x14ac:dyDescent="0.35">
      <c r="A27" s="23"/>
      <c r="C27" s="20"/>
      <c r="D27" s="104" t="s">
        <v>46</v>
      </c>
      <c r="E27" s="21"/>
      <c r="F27" s="105"/>
      <c r="G27" s="21"/>
      <c r="H27" s="21"/>
      <c r="I27" s="21"/>
      <c r="J27" s="106"/>
      <c r="K27" s="106"/>
      <c r="L27" s="107" t="s">
        <v>42</v>
      </c>
      <c r="M27" s="108">
        <f>SUMPRODUCT(L9:L25,M9:M25)</f>
        <v>190</v>
      </c>
      <c r="N27" s="108">
        <f>SUMPRODUCT(L9:L25,N9:N25)</f>
        <v>560</v>
      </c>
      <c r="O27" s="108"/>
      <c r="P27" s="22"/>
      <c r="R27" s="25"/>
    </row>
    <row r="28" spans="1:18" x14ac:dyDescent="0.3">
      <c r="A28" s="23"/>
      <c r="C28" s="98" t="s">
        <v>65</v>
      </c>
      <c r="D28" s="6" t="s">
        <v>65</v>
      </c>
      <c r="E28" s="5"/>
      <c r="F28" s="12"/>
      <c r="G28" s="5"/>
      <c r="H28" s="5"/>
      <c r="I28" s="5"/>
      <c r="J28" s="5"/>
      <c r="K28" s="5"/>
      <c r="L28" s="5"/>
      <c r="M28" s="5"/>
      <c r="N28" s="100"/>
      <c r="O28" s="6" t="s">
        <v>66</v>
      </c>
      <c r="P28" s="19"/>
      <c r="R28" s="25"/>
    </row>
    <row r="29" spans="1:18" ht="21" x14ac:dyDescent="0.35">
      <c r="A29" s="23"/>
      <c r="C29" s="98" t="s">
        <v>63</v>
      </c>
      <c r="D29" s="6" t="s">
        <v>64</v>
      </c>
      <c r="E29" s="5"/>
      <c r="F29" s="12"/>
      <c r="G29" s="5"/>
      <c r="H29" s="5"/>
      <c r="I29" s="44" t="s">
        <v>29</v>
      </c>
      <c r="J29" s="5"/>
      <c r="K29" s="5"/>
      <c r="L29" s="5"/>
      <c r="M29" s="5"/>
      <c r="N29" s="100"/>
      <c r="O29" s="6" t="s">
        <v>53</v>
      </c>
      <c r="P29" s="19"/>
      <c r="R29" s="25"/>
    </row>
    <row r="30" spans="1:18" x14ac:dyDescent="0.3">
      <c r="A30" s="23"/>
      <c r="C30" s="98" t="s">
        <v>62</v>
      </c>
      <c r="D30" s="6" t="s">
        <v>62</v>
      </c>
      <c r="E30" s="5"/>
      <c r="F30" s="5"/>
      <c r="G30" s="5"/>
      <c r="H30" s="5"/>
      <c r="I30" s="8" t="s">
        <v>1</v>
      </c>
      <c r="J30" s="5"/>
      <c r="K30" s="5"/>
      <c r="L30" s="5"/>
      <c r="M30" s="5"/>
      <c r="N30" s="100"/>
      <c r="O30" s="6" t="s">
        <v>54</v>
      </c>
      <c r="P30" s="19"/>
      <c r="R30" s="25"/>
    </row>
    <row r="31" spans="1:18" ht="19.5" thickBot="1" x14ac:dyDescent="0.35">
      <c r="A31" s="23"/>
      <c r="C31" s="99" t="s">
        <v>52</v>
      </c>
      <c r="D31" s="96" t="s">
        <v>52</v>
      </c>
      <c r="E31" s="31">
        <f>IF(I31&gt;0,F31-250,0)</f>
        <v>5800</v>
      </c>
      <c r="F31" s="31">
        <f>IF(I31&gt;0,G31-250,0)</f>
        <v>6050</v>
      </c>
      <c r="G31" s="31">
        <f>IF(I31&gt;0,H31-250,0)</f>
        <v>6300</v>
      </c>
      <c r="H31" s="31">
        <f>IF(I31&gt;0,I31-250,0)</f>
        <v>6550</v>
      </c>
      <c r="I31" s="101">
        <f>F9</f>
        <v>6800</v>
      </c>
      <c r="J31" s="31">
        <f>IF(I31&gt;0,I31+250,0)</f>
        <v>7050</v>
      </c>
      <c r="K31" s="31">
        <f>IF(I31&gt;0,J31+250,0)</f>
        <v>7300</v>
      </c>
      <c r="L31" s="31">
        <f>IF(I31&gt;0,K31+250,0)</f>
        <v>7550</v>
      </c>
      <c r="M31" s="31">
        <f>IF(I31&gt;0,L31+250,0)</f>
        <v>7800</v>
      </c>
      <c r="N31" s="100"/>
      <c r="O31" s="95" t="s">
        <v>67</v>
      </c>
      <c r="P31" s="19"/>
      <c r="R31" s="25"/>
    </row>
    <row r="32" spans="1:18" x14ac:dyDescent="0.3">
      <c r="A32" s="23"/>
      <c r="C32" s="97">
        <f t="shared" ref="C32:C38" si="1">IF(C33&gt;0,C33-0.25,0)</f>
        <v>13.05</v>
      </c>
      <c r="D32" s="11">
        <f>IF(D39&gt;0,D33-0.25,0)</f>
        <v>12.75</v>
      </c>
      <c r="E32" s="46">
        <f t="shared" ref="E32:M32" si="2">($C$32*(E31/100)*(1-$F$12))+((1-$F$12)*($O$32*($G$23/100)*(($G$25*0.85)/$G$24)))-$F$13-SUMPRODUCT($L$9:$L$25,$N$9:$N$25)-((E31/100)*(1-$F$12)*($F$18+$F$19))</f>
        <v>-33.074999999999953</v>
      </c>
      <c r="F32" s="50">
        <f t="shared" si="2"/>
        <v>-12.512499999999974</v>
      </c>
      <c r="G32" s="50">
        <f>($C$32*(G31/100)*(1-$F$12))+((1-$F$12)*($O$32*($G$23/100)*(($G$25*0.85)/$G$24)))-$F$13-SUMPRODUCT($L$9:$L$25,$N$9:$N$25)-((G31/100)*(1-$F$12)*($F$18+$F$19))</f>
        <v>8.0500000000000043</v>
      </c>
      <c r="H32" s="50">
        <f t="shared" si="2"/>
        <v>28.612499999999976</v>
      </c>
      <c r="I32" s="50">
        <f t="shared" si="2"/>
        <v>49.175000000000068</v>
      </c>
      <c r="J32" s="50">
        <f t="shared" si="2"/>
        <v>69.73750000000004</v>
      </c>
      <c r="K32" s="50">
        <f t="shared" si="2"/>
        <v>90.300000000000026</v>
      </c>
      <c r="L32" s="50">
        <f t="shared" si="2"/>
        <v>110.8625</v>
      </c>
      <c r="M32" s="51">
        <f t="shared" si="2"/>
        <v>131.42499999999998</v>
      </c>
      <c r="N32" s="100"/>
      <c r="O32" s="11">
        <f t="shared" ref="O32:O46" si="3">IF(D32&lt;$G$22,$G$22-D32,0)</f>
        <v>1.25</v>
      </c>
      <c r="P32" s="19"/>
      <c r="R32" s="25"/>
    </row>
    <row r="33" spans="1:18" x14ac:dyDescent="0.3">
      <c r="A33" s="23"/>
      <c r="C33" s="97">
        <f t="shared" si="1"/>
        <v>13.3</v>
      </c>
      <c r="D33" s="11">
        <f>IF(D39&gt;0,D34-0.25,0)</f>
        <v>13</v>
      </c>
      <c r="E33" s="48">
        <f t="shared" ref="E33:M33" si="4">($C$33*(E31/100)*(1-$F$12))+((1-$F$12)*($O$33*($G$23/100)*(($G$25*0.85)/$G$24)))-$F$13-SUMPRODUCT($L$9:$L$25,$N$9:$N$25)-((E31/100)*(1-$F$12)*($F$18+$F$19))</f>
        <v>-32.9</v>
      </c>
      <c r="F33" s="47">
        <f t="shared" si="4"/>
        <v>-11.90000000000002</v>
      </c>
      <c r="G33" s="47">
        <f t="shared" si="4"/>
        <v>9.0999999999999588</v>
      </c>
      <c r="H33" s="47">
        <f t="shared" si="4"/>
        <v>30.100000000000044</v>
      </c>
      <c r="I33" s="47">
        <f t="shared" si="4"/>
        <v>51.100000000000023</v>
      </c>
      <c r="J33" s="47">
        <f t="shared" si="4"/>
        <v>72.099999999999994</v>
      </c>
      <c r="K33" s="47">
        <f t="shared" si="4"/>
        <v>93.09999999999998</v>
      </c>
      <c r="L33" s="47">
        <f t="shared" si="4"/>
        <v>114.09999999999995</v>
      </c>
      <c r="M33" s="52">
        <f t="shared" si="4"/>
        <v>135.10000000000005</v>
      </c>
      <c r="N33" s="100"/>
      <c r="O33" s="11">
        <f t="shared" si="3"/>
        <v>1</v>
      </c>
      <c r="P33" s="19"/>
      <c r="R33" s="25"/>
    </row>
    <row r="34" spans="1:18" x14ac:dyDescent="0.3">
      <c r="A34" s="23"/>
      <c r="C34" s="97">
        <f t="shared" si="1"/>
        <v>13.55</v>
      </c>
      <c r="D34" s="11">
        <f>IF(D39&gt;0,D35-0.25,0)</f>
        <v>13.25</v>
      </c>
      <c r="E34" s="48">
        <f t="shared" ref="E34:M34" si="5">($C$34*(E31/100)*(1-$F$12))+((1-$F$12)*($O$34*($G$23/100)*(($G$25*0.85)/$G$24)))-$F$13-SUMPRODUCT($L$9:$L$25,$N$9:$N$25)-((E31/100)*(1-$F$12)*($F$18+$F$19))</f>
        <v>-32.725000000000044</v>
      </c>
      <c r="F34" s="47">
        <f t="shared" si="5"/>
        <v>-11.287500000000065</v>
      </c>
      <c r="G34" s="47">
        <f t="shared" si="5"/>
        <v>10.150000000000027</v>
      </c>
      <c r="H34" s="47">
        <f t="shared" si="5"/>
        <v>31.587499999999999</v>
      </c>
      <c r="I34" s="47">
        <f t="shared" si="5"/>
        <v>53.024999999999977</v>
      </c>
      <c r="J34" s="47">
        <f t="shared" si="5"/>
        <v>74.462499999999949</v>
      </c>
      <c r="K34" s="47">
        <f t="shared" si="5"/>
        <v>95.899999999999935</v>
      </c>
      <c r="L34" s="47">
        <f t="shared" si="5"/>
        <v>117.33750000000002</v>
      </c>
      <c r="M34" s="52">
        <f t="shared" si="5"/>
        <v>138.77500000000001</v>
      </c>
      <c r="N34" s="100"/>
      <c r="O34" s="11">
        <f t="shared" si="3"/>
        <v>0.75</v>
      </c>
      <c r="P34" s="19"/>
      <c r="R34" s="25"/>
    </row>
    <row r="35" spans="1:18" x14ac:dyDescent="0.3">
      <c r="A35" s="23"/>
      <c r="C35" s="97">
        <f t="shared" si="1"/>
        <v>13.8</v>
      </c>
      <c r="D35" s="11">
        <f>IF(D39&gt;0,D36-0.25,0)</f>
        <v>13.5</v>
      </c>
      <c r="E35" s="48">
        <f t="shared" ref="E35:M35" si="6">($C$35*(E31/100)*(1-$F$12))+((1-$F$12)*($O$35*($G$23/100)*(($G$25*0.85)/$G$24)))-$F$13-SUMPRODUCT($L$9:$L$25,$N$9:$N$25)-((E31/100)*(1-$F$12)*($F$18+$F$19))</f>
        <v>-32.549999999999976</v>
      </c>
      <c r="F35" s="47">
        <f t="shared" si="6"/>
        <v>-10.674999999999883</v>
      </c>
      <c r="G35" s="47">
        <f t="shared" si="6"/>
        <v>11.200000000000095</v>
      </c>
      <c r="H35" s="47">
        <f t="shared" si="6"/>
        <v>33.075000000000067</v>
      </c>
      <c r="I35" s="47">
        <f t="shared" si="6"/>
        <v>54.950000000000045</v>
      </c>
      <c r="J35" s="47">
        <f t="shared" si="6"/>
        <v>76.825000000000017</v>
      </c>
      <c r="K35" s="47">
        <f t="shared" si="6"/>
        <v>98.700000000000117</v>
      </c>
      <c r="L35" s="47">
        <f t="shared" si="6"/>
        <v>120.57500000000009</v>
      </c>
      <c r="M35" s="52">
        <f t="shared" si="6"/>
        <v>142.45000000000007</v>
      </c>
      <c r="N35" s="100"/>
      <c r="O35" s="11">
        <f t="shared" si="3"/>
        <v>0.5</v>
      </c>
      <c r="P35" s="19"/>
      <c r="R35" s="25"/>
    </row>
    <row r="36" spans="1:18" x14ac:dyDescent="0.3">
      <c r="A36" s="23"/>
      <c r="C36" s="97">
        <f t="shared" si="1"/>
        <v>14.05</v>
      </c>
      <c r="D36" s="11">
        <f>IF(D39&gt;0,D37-0.25,0)</f>
        <v>13.75</v>
      </c>
      <c r="E36" s="48">
        <f t="shared" ref="E36:M36" si="7">($C$36*(E31/100)*(1-$F$12))+((1-$F$12)*($O$36*($G$23/100)*(($G$25*0.85)/$G$24)))-$F$13-SUMPRODUCT($L$9:$L$25,$N$9:$N$25)-((E31/100)*(1-$F$12)*($F$18+$F$19))</f>
        <v>-32.374999999999908</v>
      </c>
      <c r="F36" s="47">
        <f t="shared" si="7"/>
        <v>-10.062499999999929</v>
      </c>
      <c r="G36" s="47">
        <f t="shared" si="7"/>
        <v>12.25000000000005</v>
      </c>
      <c r="H36" s="47">
        <f t="shared" si="7"/>
        <v>34.562500000000021</v>
      </c>
      <c r="I36" s="47">
        <f t="shared" si="7"/>
        <v>56.875</v>
      </c>
      <c r="J36" s="47">
        <f t="shared" si="7"/>
        <v>79.187500000000085</v>
      </c>
      <c r="K36" s="47">
        <f t="shared" si="7"/>
        <v>101.50000000000007</v>
      </c>
      <c r="L36" s="47">
        <f t="shared" si="7"/>
        <v>123.81250000000004</v>
      </c>
      <c r="M36" s="52">
        <f t="shared" si="7"/>
        <v>146.12500000000003</v>
      </c>
      <c r="N36" s="100"/>
      <c r="O36" s="11">
        <f t="shared" si="3"/>
        <v>0.25</v>
      </c>
      <c r="P36" s="19"/>
      <c r="R36" s="25"/>
    </row>
    <row r="37" spans="1:18" x14ac:dyDescent="0.3">
      <c r="A37" s="23"/>
      <c r="C37" s="97">
        <f t="shared" si="1"/>
        <v>14.3</v>
      </c>
      <c r="D37" s="11">
        <f>IF(D39&gt;0,D38-0.25,0)</f>
        <v>14</v>
      </c>
      <c r="E37" s="48">
        <f t="shared" ref="E37:M37" si="8">($C$37*(E31/100)*(1-$F$12))+((1-$F$12)*($O$37*($G$23/100)*(($G$25*0.85)/$G$24)))-$F$13-SUMPRODUCT($L$9:$L$25,$N$9:$N$25)-((E31/100)*(1-$F$12)*($F$18+$F$19))</f>
        <v>-32.199999999999953</v>
      </c>
      <c r="F37" s="47">
        <f t="shared" si="8"/>
        <v>-9.4499999999999744</v>
      </c>
      <c r="G37" s="47">
        <f t="shared" si="8"/>
        <v>13.300000000000004</v>
      </c>
      <c r="H37" s="47">
        <f t="shared" si="8"/>
        <v>36.049999999999976</v>
      </c>
      <c r="I37" s="47">
        <f t="shared" si="8"/>
        <v>58.800000000000068</v>
      </c>
      <c r="J37" s="47">
        <f t="shared" si="8"/>
        <v>81.55000000000004</v>
      </c>
      <c r="K37" s="47">
        <f t="shared" si="8"/>
        <v>104.30000000000003</v>
      </c>
      <c r="L37" s="47">
        <f t="shared" si="8"/>
        <v>127.05</v>
      </c>
      <c r="M37" s="52">
        <f t="shared" si="8"/>
        <v>149.79999999999998</v>
      </c>
      <c r="N37" s="100"/>
      <c r="O37" s="11">
        <f t="shared" si="3"/>
        <v>0</v>
      </c>
      <c r="P37" s="19"/>
      <c r="R37" s="25"/>
    </row>
    <row r="38" spans="1:18" x14ac:dyDescent="0.3">
      <c r="A38" s="23"/>
      <c r="C38" s="97">
        <f t="shared" si="1"/>
        <v>14.55</v>
      </c>
      <c r="D38" s="11">
        <f>IF(D39&gt;0,D39-0.25,0)</f>
        <v>14.25</v>
      </c>
      <c r="E38" s="48">
        <f t="shared" ref="E38:M38" si="9">($C$38*(E31/100)*(1-$F$12))+((1-$F$12)*($O$38*($G$23/100)*(($G$25*0.85)/$G$24)))-$F$13-SUMPRODUCT($L$9:$L$25,$N$9:$N$25)-((E31/100)*(1-$F$12)*($F$18+$F$19))</f>
        <v>-22.049999999999976</v>
      </c>
      <c r="F38" s="47">
        <f t="shared" si="9"/>
        <v>1.1375000000000028</v>
      </c>
      <c r="G38" s="47">
        <f t="shared" si="9"/>
        <v>24.324999999999982</v>
      </c>
      <c r="H38" s="47">
        <f t="shared" si="9"/>
        <v>47.512500000000067</v>
      </c>
      <c r="I38" s="47">
        <f t="shared" si="9"/>
        <v>70.700000000000045</v>
      </c>
      <c r="J38" s="47">
        <f t="shared" si="9"/>
        <v>93.887500000000017</v>
      </c>
      <c r="K38" s="47">
        <f t="shared" si="9"/>
        <v>117.075</v>
      </c>
      <c r="L38" s="47">
        <f t="shared" si="9"/>
        <v>140.26249999999999</v>
      </c>
      <c r="M38" s="52">
        <f t="shared" si="9"/>
        <v>163.45000000000007</v>
      </c>
      <c r="N38" s="100"/>
      <c r="O38" s="11">
        <f t="shared" si="3"/>
        <v>0</v>
      </c>
      <c r="P38" s="19"/>
      <c r="R38" s="25"/>
    </row>
    <row r="39" spans="1:18" x14ac:dyDescent="0.3">
      <c r="A39" s="23"/>
      <c r="C39" s="102">
        <f>F8</f>
        <v>14.8</v>
      </c>
      <c r="D39" s="103">
        <f>F10</f>
        <v>14.5</v>
      </c>
      <c r="E39" s="48">
        <f t="shared" ref="E39:M39" si="10">($C$39*(E31/100)*(1-$F$12))+((1-$F$12)*($O$39*($G$23/100)*(($G$25*0.85)/$G$24)))-$F$13-SUMPRODUCT($L$9:$L$25,$N$9:$N$25)-((E31/100)*(1-$F$12)*($F$18+$F$19))</f>
        <v>-11.899999999999999</v>
      </c>
      <c r="F39" s="47">
        <f t="shared" si="10"/>
        <v>11.72499999999998</v>
      </c>
      <c r="G39" s="47">
        <f t="shared" si="10"/>
        <v>35.350000000000072</v>
      </c>
      <c r="H39" s="47">
        <f t="shared" si="10"/>
        <v>58.975000000000044</v>
      </c>
      <c r="I39" s="55">
        <f t="shared" si="10"/>
        <v>82.600000000000023</v>
      </c>
      <c r="J39" s="47">
        <f t="shared" si="10"/>
        <v>106.22499999999999</v>
      </c>
      <c r="K39" s="47">
        <f t="shared" si="10"/>
        <v>129.84999999999997</v>
      </c>
      <c r="L39" s="47">
        <f t="shared" si="10"/>
        <v>153.47500000000008</v>
      </c>
      <c r="M39" s="52">
        <f t="shared" si="10"/>
        <v>177.10000000000005</v>
      </c>
      <c r="N39" s="100"/>
      <c r="O39" s="11">
        <f t="shared" si="3"/>
        <v>0</v>
      </c>
      <c r="P39" s="19"/>
      <c r="R39" s="25"/>
    </row>
    <row r="40" spans="1:18" x14ac:dyDescent="0.3">
      <c r="A40" s="23"/>
      <c r="C40" s="97">
        <f>IF(C39&gt;0,C39+0.25,0)</f>
        <v>15.05</v>
      </c>
      <c r="D40" s="11">
        <f>IF(D39&gt;0,D39+0.25,0)</f>
        <v>14.75</v>
      </c>
      <c r="E40" s="48">
        <f>($C$40*(E31/100)*(1-$F$12))+((1-$F$12)*($O$40*($G$23/100)*(($G$25*0.85)/$G$24)))-$F$13-SUMPRODUCT($L$9:$L$25,$N$9:$N$25)-((E31/100)*(1-$F$12)*($F$18+$F$19))</f>
        <v>-1.7500000000000213</v>
      </c>
      <c r="F40" s="47">
        <f t="shared" ref="F40:M40" si="11">($C$40*(F31/100)*(1-$F$12))+((1-$F$12)*($O$40*($G$23/100)*(($G$25*0.85)/$G$24)))-$F$13-SUMPRODUCT($L$9:$L$25,$N$9:$N$25)-((F31/100)*(1-$F$12)*($F$18+$F$19))</f>
        <v>22.312500000000071</v>
      </c>
      <c r="G40" s="47">
        <f t="shared" si="11"/>
        <v>46.37500000000005</v>
      </c>
      <c r="H40" s="47">
        <f t="shared" si="11"/>
        <v>70.437500000000028</v>
      </c>
      <c r="I40" s="47">
        <f t="shared" si="11"/>
        <v>94.5</v>
      </c>
      <c r="J40" s="47">
        <f t="shared" si="11"/>
        <v>118.56249999999997</v>
      </c>
      <c r="K40" s="47">
        <f t="shared" si="11"/>
        <v>142.62500000000006</v>
      </c>
      <c r="L40" s="47">
        <f t="shared" si="11"/>
        <v>166.68750000000006</v>
      </c>
      <c r="M40" s="52">
        <f t="shared" si="11"/>
        <v>190.75000000000003</v>
      </c>
      <c r="N40" s="100"/>
      <c r="O40" s="11">
        <f t="shared" si="3"/>
        <v>0</v>
      </c>
      <c r="P40" s="19"/>
      <c r="R40" s="25"/>
    </row>
    <row r="41" spans="1:18" x14ac:dyDescent="0.3">
      <c r="A41" s="23"/>
      <c r="C41" s="97">
        <f t="shared" ref="C41:C46" si="12">IF(C40&gt;0,C40+0.25,0)</f>
        <v>15.3</v>
      </c>
      <c r="D41" s="11">
        <f>IF(D39&gt;0,D40+0.25,0)</f>
        <v>15</v>
      </c>
      <c r="E41" s="48">
        <f t="shared" ref="E41:M41" si="13">($C$41*(E31/100)*(1-$F$12))+((1-$F$12)*($O$41*($G$23/100)*(($G$25*0.85)/$G$24)))-$F$13-SUMPRODUCT($L$9:$L$25,$N$9:$N$25)-((E31/100)*(1-$F$12)*($F$18+$F$19))</f>
        <v>8.4000000000000696</v>
      </c>
      <c r="F41" s="47">
        <f t="shared" si="13"/>
        <v>32.900000000000048</v>
      </c>
      <c r="G41" s="47">
        <f t="shared" si="13"/>
        <v>57.400000000000027</v>
      </c>
      <c r="H41" s="47">
        <f t="shared" si="13"/>
        <v>81.900000000000006</v>
      </c>
      <c r="I41" s="47">
        <f t="shared" si="13"/>
        <v>106.39999999999998</v>
      </c>
      <c r="J41" s="47">
        <f t="shared" si="13"/>
        <v>130.90000000000006</v>
      </c>
      <c r="K41" s="47">
        <f t="shared" si="13"/>
        <v>155.40000000000003</v>
      </c>
      <c r="L41" s="47">
        <f t="shared" si="13"/>
        <v>179.90000000000003</v>
      </c>
      <c r="M41" s="52">
        <f t="shared" si="13"/>
        <v>204.4</v>
      </c>
      <c r="N41" s="100"/>
      <c r="O41" s="11">
        <f t="shared" si="3"/>
        <v>0</v>
      </c>
      <c r="P41" s="19"/>
      <c r="R41" s="25"/>
    </row>
    <row r="42" spans="1:18" x14ac:dyDescent="0.3">
      <c r="A42" s="23"/>
      <c r="C42" s="97">
        <f t="shared" si="12"/>
        <v>15.55</v>
      </c>
      <c r="D42" s="11">
        <f>IF(D39&gt;0,D41+0.25,0)</f>
        <v>15.25</v>
      </c>
      <c r="E42" s="48">
        <f t="shared" ref="E42:M42" si="14">($C$42*(E31/100)*(1-$F$12))+((1-$F$12)*($O$42*($G$23/100)*(($G$25*0.85)/$G$24)))-$F$13-SUMPRODUCT($L$9:$L$25,$N$9:$N$25)-((E31/100)*(1-$F$12)*($F$18+$F$19))</f>
        <v>18.550000000000047</v>
      </c>
      <c r="F42" s="47">
        <f t="shared" si="14"/>
        <v>43.487500000000026</v>
      </c>
      <c r="G42" s="47">
        <f t="shared" si="14"/>
        <v>68.425000000000011</v>
      </c>
      <c r="H42" s="47">
        <f t="shared" si="14"/>
        <v>93.362499999999983</v>
      </c>
      <c r="I42" s="47">
        <f t="shared" si="14"/>
        <v>118.30000000000007</v>
      </c>
      <c r="J42" s="47">
        <f t="shared" si="14"/>
        <v>143.23750000000004</v>
      </c>
      <c r="K42" s="47">
        <f t="shared" si="14"/>
        <v>168.17500000000001</v>
      </c>
      <c r="L42" s="47">
        <f t="shared" si="14"/>
        <v>193.11250000000001</v>
      </c>
      <c r="M42" s="52">
        <f t="shared" si="14"/>
        <v>218.04999999999998</v>
      </c>
      <c r="N42" s="100"/>
      <c r="O42" s="11">
        <f t="shared" si="3"/>
        <v>0</v>
      </c>
      <c r="P42" s="19"/>
      <c r="R42" s="25"/>
    </row>
    <row r="43" spans="1:18" x14ac:dyDescent="0.3">
      <c r="A43" s="23"/>
      <c r="C43" s="97">
        <f t="shared" si="12"/>
        <v>15.8</v>
      </c>
      <c r="D43" s="11">
        <f>IF(D39&gt;0,D42+0.25,0)</f>
        <v>15.5</v>
      </c>
      <c r="E43" s="48">
        <f t="shared" ref="E43:M43" si="15">($C$43*(E31/100)*(1-$F$12))+((1-$F$12)*($O$43*($G$23/100)*(($G$25*0.85)/$G$24)))-$F$13-SUMPRODUCT($L$9:$L$25,$N$9:$N$25)-((E31/100)*(1-$F$12)*($F$18+$F$19))</f>
        <v>28.700000000000024</v>
      </c>
      <c r="F43" s="47">
        <f t="shared" si="15"/>
        <v>54.075000000000003</v>
      </c>
      <c r="G43" s="47">
        <f t="shared" si="15"/>
        <v>79.449999999999989</v>
      </c>
      <c r="H43" s="47">
        <f t="shared" si="15"/>
        <v>104.82500000000007</v>
      </c>
      <c r="I43" s="47">
        <f t="shared" si="15"/>
        <v>130.20000000000005</v>
      </c>
      <c r="J43" s="47">
        <f t="shared" si="15"/>
        <v>155.57500000000002</v>
      </c>
      <c r="K43" s="47">
        <f t="shared" si="15"/>
        <v>180.95</v>
      </c>
      <c r="L43" s="47">
        <f t="shared" si="15"/>
        <v>206.32499999999999</v>
      </c>
      <c r="M43" s="52">
        <f t="shared" si="15"/>
        <v>231.70000000000007</v>
      </c>
      <c r="N43" s="100"/>
      <c r="O43" s="11">
        <f t="shared" si="3"/>
        <v>0</v>
      </c>
      <c r="P43" s="19"/>
      <c r="R43" s="25"/>
    </row>
    <row r="44" spans="1:18" x14ac:dyDescent="0.3">
      <c r="A44" s="23"/>
      <c r="C44" s="97">
        <f t="shared" si="12"/>
        <v>16.05</v>
      </c>
      <c r="D44" s="11">
        <f>IF(D39&gt;0,D43+0.25,0)</f>
        <v>15.75</v>
      </c>
      <c r="E44" s="48">
        <f t="shared" ref="E44:M44" si="16">($C$44*(E31/100)*(1-$F$12))+((1-$F$12)*($O$44*($G$23/100)*(($G$25*0.85)/$G$24)))-$F$13-SUMPRODUCT($L$9:$L$25,$N$9:$N$25)-((E31/100)*(1-$F$12)*($F$18+$F$19))</f>
        <v>38.85</v>
      </c>
      <c r="F44" s="47">
        <f t="shared" si="16"/>
        <v>64.66249999999998</v>
      </c>
      <c r="G44" s="47">
        <f t="shared" si="16"/>
        <v>90.47500000000008</v>
      </c>
      <c r="H44" s="47">
        <f t="shared" si="16"/>
        <v>116.28750000000005</v>
      </c>
      <c r="I44" s="47">
        <f t="shared" si="16"/>
        <v>142.10000000000002</v>
      </c>
      <c r="J44" s="47">
        <f t="shared" si="16"/>
        <v>167.91249999999999</v>
      </c>
      <c r="K44" s="47">
        <f t="shared" si="16"/>
        <v>193.72499999999997</v>
      </c>
      <c r="L44" s="47">
        <f t="shared" si="16"/>
        <v>219.53750000000008</v>
      </c>
      <c r="M44" s="52">
        <f t="shared" si="16"/>
        <v>245.35000000000005</v>
      </c>
      <c r="N44" s="100"/>
      <c r="O44" s="11">
        <f t="shared" si="3"/>
        <v>0</v>
      </c>
      <c r="P44" s="19"/>
      <c r="R44" s="25"/>
    </row>
    <row r="45" spans="1:18" x14ac:dyDescent="0.3">
      <c r="A45" s="23"/>
      <c r="C45" s="97">
        <f t="shared" si="12"/>
        <v>16.3</v>
      </c>
      <c r="D45" s="11">
        <f>IF(D39&gt;0,D44+0.25,0)</f>
        <v>16</v>
      </c>
      <c r="E45" s="48">
        <f t="shared" ref="E45:M45" si="17">($C$45*(E31/100)*(1-$F$12))+((1-$F$12)*($O$45*($G$23/100)*(($G$25*0.85)/$G$24)))-$F$13-SUMPRODUCT($L$9:$L$25,$N$9:$N$25)-((E31/100)*(1-$F$12)*($F$18+$F$19))</f>
        <v>48.999999999999979</v>
      </c>
      <c r="F45" s="47">
        <f t="shared" si="17"/>
        <v>75.250000000000071</v>
      </c>
      <c r="G45" s="47">
        <f t="shared" si="17"/>
        <v>101.50000000000006</v>
      </c>
      <c r="H45" s="47">
        <f t="shared" si="17"/>
        <v>127.75000000000003</v>
      </c>
      <c r="I45" s="47">
        <f t="shared" si="17"/>
        <v>154</v>
      </c>
      <c r="J45" s="47">
        <f t="shared" si="17"/>
        <v>180.24999999999997</v>
      </c>
      <c r="K45" s="47">
        <f t="shared" si="17"/>
        <v>206.50000000000006</v>
      </c>
      <c r="L45" s="47">
        <f t="shared" si="17"/>
        <v>232.75000000000006</v>
      </c>
      <c r="M45" s="52">
        <f t="shared" si="17"/>
        <v>259</v>
      </c>
      <c r="N45" s="100"/>
      <c r="O45" s="11">
        <f t="shared" si="3"/>
        <v>0</v>
      </c>
      <c r="P45" s="19"/>
      <c r="R45" s="25"/>
    </row>
    <row r="46" spans="1:18" ht="19.5" thickBot="1" x14ac:dyDescent="0.35">
      <c r="A46" s="23"/>
      <c r="C46" s="97">
        <f t="shared" si="12"/>
        <v>16.55</v>
      </c>
      <c r="D46" s="11">
        <f>IF(D39&gt;0,D45+0.25,0)</f>
        <v>16.25</v>
      </c>
      <c r="E46" s="49">
        <f t="shared" ref="E46:M46" si="18">($C$46*(E31/100)*(1-$F$12))+((1-$F$12)*($O$46*($G$23/100)*(($G$25*0.85)/$G$24)))-$F$13-SUMPRODUCT($L$9:$L$25,$N$9:$N$25)-((E31/100)*(1-$F$12)*($F$18+$F$19))</f>
        <v>59.15000000000007</v>
      </c>
      <c r="F46" s="53">
        <f t="shared" si="18"/>
        <v>85.837500000000048</v>
      </c>
      <c r="G46" s="53">
        <f t="shared" si="18"/>
        <v>112.52500000000003</v>
      </c>
      <c r="H46" s="53">
        <f t="shared" si="18"/>
        <v>139.21250000000001</v>
      </c>
      <c r="I46" s="53">
        <f t="shared" si="18"/>
        <v>165.89999999999998</v>
      </c>
      <c r="J46" s="53">
        <f t="shared" si="18"/>
        <v>192.58750000000006</v>
      </c>
      <c r="K46" s="53">
        <f t="shared" si="18"/>
        <v>219.27500000000003</v>
      </c>
      <c r="L46" s="53">
        <f t="shared" si="18"/>
        <v>245.96250000000003</v>
      </c>
      <c r="M46" s="54">
        <f t="shared" si="18"/>
        <v>272.64999999999998</v>
      </c>
      <c r="N46" s="100"/>
      <c r="O46" s="11">
        <f t="shared" si="3"/>
        <v>0</v>
      </c>
      <c r="P46" s="19"/>
      <c r="R46" s="25"/>
    </row>
    <row r="47" spans="1:18" x14ac:dyDescent="0.3">
      <c r="A47" s="23"/>
      <c r="C47" s="42"/>
      <c r="D47" s="11"/>
      <c r="E47" s="43"/>
      <c r="F47" s="43"/>
      <c r="G47" s="43"/>
      <c r="H47" s="43"/>
      <c r="I47" s="43"/>
      <c r="J47" s="43"/>
      <c r="K47" s="43"/>
      <c r="L47" s="43"/>
      <c r="M47" s="43"/>
      <c r="N47" s="5"/>
      <c r="O47" s="5"/>
      <c r="P47" s="19"/>
      <c r="R47" s="25"/>
    </row>
    <row r="48" spans="1:18" ht="19.5" thickBot="1" x14ac:dyDescent="0.35">
      <c r="A48" s="23"/>
      <c r="C48" s="109"/>
      <c r="D48" s="110"/>
      <c r="E48" s="111"/>
      <c r="F48" s="111"/>
      <c r="G48" s="111"/>
      <c r="H48" s="111"/>
      <c r="I48" s="112" t="s">
        <v>61</v>
      </c>
      <c r="J48" s="111"/>
      <c r="K48" s="111"/>
      <c r="L48" s="111"/>
      <c r="M48" s="111"/>
      <c r="N48" s="21"/>
      <c r="O48" s="21"/>
      <c r="P48" s="22"/>
      <c r="R48" s="25"/>
    </row>
    <row r="49" spans="1:18" x14ac:dyDescent="0.3">
      <c r="A49" s="23"/>
      <c r="C49" s="98" t="s">
        <v>65</v>
      </c>
      <c r="D49" s="6" t="s">
        <v>65</v>
      </c>
      <c r="E49" s="11"/>
      <c r="F49" s="11"/>
      <c r="G49" s="11"/>
      <c r="H49" s="11"/>
      <c r="I49" s="11"/>
      <c r="J49" s="11"/>
      <c r="K49" s="11"/>
      <c r="L49" s="11"/>
      <c r="M49" s="11"/>
      <c r="N49" s="100"/>
      <c r="O49" s="6" t="s">
        <v>66</v>
      </c>
      <c r="P49" s="19"/>
      <c r="R49" s="25"/>
    </row>
    <row r="50" spans="1:18" ht="21" x14ac:dyDescent="0.35">
      <c r="A50" s="23"/>
      <c r="C50" s="98" t="s">
        <v>63</v>
      </c>
      <c r="D50" s="6" t="s">
        <v>64</v>
      </c>
      <c r="E50" s="5"/>
      <c r="F50" s="12"/>
      <c r="G50" s="5"/>
      <c r="H50" s="5"/>
      <c r="I50" s="44" t="s">
        <v>30</v>
      </c>
      <c r="J50" s="5"/>
      <c r="K50" s="5"/>
      <c r="L50" s="5"/>
      <c r="M50" s="5"/>
      <c r="N50" s="100"/>
      <c r="O50" s="6" t="s">
        <v>53</v>
      </c>
      <c r="P50" s="19"/>
      <c r="R50" s="25"/>
    </row>
    <row r="51" spans="1:18" x14ac:dyDescent="0.3">
      <c r="A51" s="23"/>
      <c r="C51" s="98" t="s">
        <v>62</v>
      </c>
      <c r="D51" s="6" t="s">
        <v>62</v>
      </c>
      <c r="E51" s="5"/>
      <c r="F51" s="5"/>
      <c r="G51" s="5"/>
      <c r="H51" s="5"/>
      <c r="I51" s="8" t="s">
        <v>1</v>
      </c>
      <c r="J51" s="5"/>
      <c r="K51" s="5"/>
      <c r="L51" s="5"/>
      <c r="M51" s="5"/>
      <c r="N51" s="100"/>
      <c r="O51" s="6" t="s">
        <v>54</v>
      </c>
      <c r="P51" s="19"/>
      <c r="R51" s="25"/>
    </row>
    <row r="52" spans="1:18" ht="19.5" thickBot="1" x14ac:dyDescent="0.35">
      <c r="A52" s="23"/>
      <c r="C52" s="99" t="s">
        <v>52</v>
      </c>
      <c r="D52" s="96" t="s">
        <v>52</v>
      </c>
      <c r="E52" s="31">
        <f>IF(I52&gt;0,F52-250,0)</f>
        <v>5800</v>
      </c>
      <c r="F52" s="31">
        <f>IF(I52&gt;0,G52-250,0)</f>
        <v>6050</v>
      </c>
      <c r="G52" s="31">
        <f>IF(I52&gt;0,H52-250,0)</f>
        <v>6300</v>
      </c>
      <c r="H52" s="31">
        <f>IF(I52&gt;0,I52-250,0)</f>
        <v>6550</v>
      </c>
      <c r="I52" s="101">
        <f>F9</f>
        <v>6800</v>
      </c>
      <c r="J52" s="31">
        <f>IF(I52&gt;0,I52+250,0)</f>
        <v>7050</v>
      </c>
      <c r="K52" s="31">
        <f>IF(I52&gt;0,J52+250,0)</f>
        <v>7300</v>
      </c>
      <c r="L52" s="31">
        <f>IF(I52&gt;0,K52+250,0)</f>
        <v>7550</v>
      </c>
      <c r="M52" s="31">
        <f>IF(I52&gt;0,L52+250,0)</f>
        <v>7800</v>
      </c>
      <c r="N52" s="9"/>
      <c r="O52" s="95" t="s">
        <v>67</v>
      </c>
      <c r="P52" s="19"/>
      <c r="R52" s="25"/>
    </row>
    <row r="53" spans="1:18" x14ac:dyDescent="0.3">
      <c r="A53" s="23"/>
      <c r="C53" s="97">
        <f t="shared" ref="C53:C59" si="19">IF(C54&gt;0,C54-0.25,0)</f>
        <v>13.05</v>
      </c>
      <c r="D53" s="11">
        <f>IF(D60&gt;0,D54-0.25,0)</f>
        <v>12.75</v>
      </c>
      <c r="E53" s="46">
        <f t="shared" ref="E53:M53" si="20">($C$53*(E52/100)*$F$12)+($F$12*($O$53*($G$23/100)*(($G$25*0.85)/$G$24)))+$F$13-SUMPRODUCT($L$9:$L$25,$M$9:$M$25)-((E52/100)*$F$12*($F$18+$F$19))</f>
        <v>35.825000000000024</v>
      </c>
      <c r="F53" s="50">
        <f t="shared" si="20"/>
        <v>44.637500000000017</v>
      </c>
      <c r="G53" s="50">
        <f t="shared" si="20"/>
        <v>53.449999999999982</v>
      </c>
      <c r="H53" s="50">
        <f t="shared" si="20"/>
        <v>62.262500000000003</v>
      </c>
      <c r="I53" s="50">
        <f t="shared" si="20"/>
        <v>71.075000000000031</v>
      </c>
      <c r="J53" s="50">
        <f t="shared" si="20"/>
        <v>79.887499999999989</v>
      </c>
      <c r="K53" s="50">
        <f t="shared" si="20"/>
        <v>88.700000000000017</v>
      </c>
      <c r="L53" s="50">
        <f t="shared" si="20"/>
        <v>97.512500000000045</v>
      </c>
      <c r="M53" s="51">
        <f t="shared" si="20"/>
        <v>106.325</v>
      </c>
      <c r="N53" s="100"/>
      <c r="O53" s="11">
        <f t="shared" ref="O53:O67" si="21">IF(D53&lt;$G$22,$G$22-D53,0)</f>
        <v>1.25</v>
      </c>
      <c r="P53" s="19"/>
      <c r="R53" s="25"/>
    </row>
    <row r="54" spans="1:18" x14ac:dyDescent="0.3">
      <c r="A54" s="23"/>
      <c r="C54" s="97">
        <f t="shared" si="19"/>
        <v>13.3</v>
      </c>
      <c r="D54" s="11">
        <f>IF(D60&gt;0,D55-0.25,0)</f>
        <v>13</v>
      </c>
      <c r="E54" s="48">
        <f t="shared" ref="E54:M54" si="22">($C$54*(E52/100)*$F$12)+($F$12*($O$54*($G$23/100)*(($G$25*0.85)/$G$24)))+$F$13-SUMPRODUCT($L$9:$L$25,$M$9:$M$25)-((E52/100)*$F$12*($F$18+$F$19))</f>
        <v>35.900000000000013</v>
      </c>
      <c r="F54" s="47">
        <f t="shared" si="22"/>
        <v>44.900000000000006</v>
      </c>
      <c r="G54" s="47">
        <f t="shared" si="22"/>
        <v>53.900000000000027</v>
      </c>
      <c r="H54" s="47">
        <f t="shared" si="22"/>
        <v>62.900000000000048</v>
      </c>
      <c r="I54" s="47">
        <f t="shared" si="22"/>
        <v>71.90000000000002</v>
      </c>
      <c r="J54" s="47">
        <f t="shared" si="22"/>
        <v>80.900000000000034</v>
      </c>
      <c r="K54" s="47">
        <f t="shared" si="22"/>
        <v>89.900000000000063</v>
      </c>
      <c r="L54" s="47">
        <f t="shared" si="22"/>
        <v>98.900000000000034</v>
      </c>
      <c r="M54" s="52">
        <f t="shared" si="22"/>
        <v>107.90000000000005</v>
      </c>
      <c r="N54" s="100"/>
      <c r="O54" s="11">
        <f t="shared" si="21"/>
        <v>1</v>
      </c>
      <c r="P54" s="19"/>
      <c r="R54" s="25"/>
    </row>
    <row r="55" spans="1:18" x14ac:dyDescent="0.3">
      <c r="A55" s="23"/>
      <c r="C55" s="97">
        <f t="shared" si="19"/>
        <v>13.55</v>
      </c>
      <c r="D55" s="11">
        <f>IF(D60&gt;0,D56-0.25,0)</f>
        <v>13.25</v>
      </c>
      <c r="E55" s="48">
        <f t="shared" ref="E55:M55" si="23">($C$55*(E52/100)*$F$12)+($F$12*($O$55*($G$23/100)*(($G$25*0.85)/$G$24)))+$F$13-SUMPRODUCT($L$9:$L$25,$M$9:$M$25)-((E52/100)*$F$12*($F$18+$F$19))</f>
        <v>35.975000000000001</v>
      </c>
      <c r="F55" s="47">
        <f t="shared" si="23"/>
        <v>45.162499999999994</v>
      </c>
      <c r="G55" s="47">
        <f t="shared" si="23"/>
        <v>54.350000000000016</v>
      </c>
      <c r="H55" s="47">
        <f t="shared" si="23"/>
        <v>63.53749999999998</v>
      </c>
      <c r="I55" s="47">
        <f t="shared" si="23"/>
        <v>72.725000000000009</v>
      </c>
      <c r="J55" s="47">
        <f t="shared" si="23"/>
        <v>81.912500000000023</v>
      </c>
      <c r="K55" s="47">
        <f t="shared" si="23"/>
        <v>91.1</v>
      </c>
      <c r="L55" s="47">
        <f t="shared" si="23"/>
        <v>100.28750000000002</v>
      </c>
      <c r="M55" s="52">
        <f t="shared" si="23"/>
        <v>109.47499999999998</v>
      </c>
      <c r="N55" s="100"/>
      <c r="O55" s="11">
        <f t="shared" si="21"/>
        <v>0.75</v>
      </c>
      <c r="P55" s="19"/>
      <c r="R55" s="25"/>
    </row>
    <row r="56" spans="1:18" x14ac:dyDescent="0.3">
      <c r="A56" s="23"/>
      <c r="C56" s="97">
        <f t="shared" si="19"/>
        <v>13.8</v>
      </c>
      <c r="D56" s="11">
        <f>IF(D60&gt;0,D57-0.25,0)</f>
        <v>13.5</v>
      </c>
      <c r="E56" s="48">
        <f t="shared" ref="E56:M56" si="24">($C$56*(E52/100)*$F$12)+($F$12*($O$56*($G$23/100)*(($G$25*0.85)/$G$24)))+$F$13-SUMPRODUCT($L$9:$L$25,$M$9:$M$25)-((E52/100)*$F$12*($F$18+$F$19))</f>
        <v>36.050000000000018</v>
      </c>
      <c r="F56" s="47">
        <f t="shared" si="24"/>
        <v>45.42500000000004</v>
      </c>
      <c r="G56" s="47">
        <f t="shared" si="24"/>
        <v>54.800000000000004</v>
      </c>
      <c r="H56" s="47">
        <f t="shared" si="24"/>
        <v>64.175000000000026</v>
      </c>
      <c r="I56" s="47">
        <f t="shared" si="24"/>
        <v>73.550000000000054</v>
      </c>
      <c r="J56" s="47">
        <f t="shared" si="24"/>
        <v>82.925000000000011</v>
      </c>
      <c r="K56" s="47">
        <f t="shared" si="24"/>
        <v>92.30000000000004</v>
      </c>
      <c r="L56" s="47">
        <f t="shared" si="24"/>
        <v>101.67500000000001</v>
      </c>
      <c r="M56" s="52">
        <f t="shared" si="24"/>
        <v>111.05000000000003</v>
      </c>
      <c r="N56" s="100"/>
      <c r="O56" s="11">
        <f t="shared" si="21"/>
        <v>0.5</v>
      </c>
      <c r="P56" s="19"/>
      <c r="R56" s="25"/>
    </row>
    <row r="57" spans="1:18" x14ac:dyDescent="0.3">
      <c r="A57" s="23"/>
      <c r="C57" s="97">
        <f t="shared" si="19"/>
        <v>14.05</v>
      </c>
      <c r="D57" s="11">
        <f>IF(D60&gt;0,D58-0.25,0)</f>
        <v>13.75</v>
      </c>
      <c r="E57" s="48">
        <f t="shared" ref="E57:M57" si="25">($C$57*(E52/100)*$F$12)+($F$12*($O$57*($G$23/100)*(($G$25*0.85)/$G$24)))+$F$13-SUMPRODUCT($L$9:$L$25,$M$9:$M$25)-((E52/100)*$F$12*($F$18+$F$19))</f>
        <v>36.125000000000036</v>
      </c>
      <c r="F57" s="47">
        <f t="shared" si="25"/>
        <v>45.687500000000028</v>
      </c>
      <c r="G57" s="47">
        <f t="shared" si="25"/>
        <v>55.249999999999993</v>
      </c>
      <c r="H57" s="47">
        <f t="shared" si="25"/>
        <v>64.812500000000014</v>
      </c>
      <c r="I57" s="47">
        <f t="shared" si="25"/>
        <v>74.374999999999986</v>
      </c>
      <c r="J57" s="47">
        <f t="shared" si="25"/>
        <v>83.9375</v>
      </c>
      <c r="K57" s="47">
        <f t="shared" si="25"/>
        <v>93.499999999999972</v>
      </c>
      <c r="L57" s="47">
        <f t="shared" si="25"/>
        <v>103.0625</v>
      </c>
      <c r="M57" s="52">
        <f t="shared" si="25"/>
        <v>112.62500000000001</v>
      </c>
      <c r="N57" s="100"/>
      <c r="O57" s="11">
        <f t="shared" si="21"/>
        <v>0.25</v>
      </c>
      <c r="P57" s="19"/>
      <c r="R57" s="25"/>
    </row>
    <row r="58" spans="1:18" x14ac:dyDescent="0.3">
      <c r="A58" s="23"/>
      <c r="C58" s="97">
        <f t="shared" si="19"/>
        <v>14.3</v>
      </c>
      <c r="D58" s="11">
        <f>IF(D60&gt;0,D59-0.25,0)</f>
        <v>14</v>
      </c>
      <c r="E58" s="48">
        <f t="shared" ref="E58:M58" si="26">($C$58*(E52/100)*$F$12)+($F$12*($O$58*($G$23/100)*(($G$25*0.85)/$G$24)))+$F$13-SUMPRODUCT($L$9:$L$25,$M$9:$M$25)-((E52/100)*$F$12*($F$18+$F$19))</f>
        <v>36.200000000000024</v>
      </c>
      <c r="F58" s="47">
        <f t="shared" si="26"/>
        <v>45.950000000000017</v>
      </c>
      <c r="G58" s="47">
        <f t="shared" si="26"/>
        <v>55.700000000000038</v>
      </c>
      <c r="H58" s="47">
        <f t="shared" si="26"/>
        <v>65.45</v>
      </c>
      <c r="I58" s="47">
        <f t="shared" si="26"/>
        <v>75.200000000000031</v>
      </c>
      <c r="J58" s="47">
        <f t="shared" si="26"/>
        <v>84.949999999999989</v>
      </c>
      <c r="K58" s="47">
        <f t="shared" si="26"/>
        <v>94.700000000000017</v>
      </c>
      <c r="L58" s="47">
        <f t="shared" si="26"/>
        <v>104.45000000000005</v>
      </c>
      <c r="M58" s="52">
        <f t="shared" si="26"/>
        <v>114.2</v>
      </c>
      <c r="N58" s="100"/>
      <c r="O58" s="11">
        <f t="shared" si="21"/>
        <v>0</v>
      </c>
      <c r="P58" s="19"/>
      <c r="R58" s="25"/>
    </row>
    <row r="59" spans="1:18" x14ac:dyDescent="0.3">
      <c r="A59" s="23"/>
      <c r="C59" s="97">
        <f t="shared" si="19"/>
        <v>14.55</v>
      </c>
      <c r="D59" s="11">
        <f>IF(D60&gt;0,D60-0.25,0)</f>
        <v>14.25</v>
      </c>
      <c r="E59" s="48">
        <f t="shared" ref="E59:M59" si="27">($C$59*(E52/100)*$F$12)+($F$12*($O$59*($G$23/100)*(($G$25*0.85)/$G$24)))+$F$13-SUMPRODUCT($L$9:$L$25,$M$9:$M$25)-((E52/100)*$F$12*($F$18+$F$19))</f>
        <v>40.550000000000018</v>
      </c>
      <c r="F59" s="47">
        <f t="shared" si="27"/>
        <v>50.48750000000004</v>
      </c>
      <c r="G59" s="47">
        <f t="shared" si="27"/>
        <v>60.425000000000004</v>
      </c>
      <c r="H59" s="47">
        <f t="shared" si="27"/>
        <v>70.362500000000026</v>
      </c>
      <c r="I59" s="47">
        <f t="shared" si="27"/>
        <v>80.3</v>
      </c>
      <c r="J59" s="47">
        <f t="shared" si="27"/>
        <v>90.237500000000011</v>
      </c>
      <c r="K59" s="47">
        <f t="shared" si="27"/>
        <v>100.17500000000004</v>
      </c>
      <c r="L59" s="47">
        <f t="shared" si="27"/>
        <v>110.11250000000001</v>
      </c>
      <c r="M59" s="52">
        <f t="shared" si="27"/>
        <v>120.05000000000003</v>
      </c>
      <c r="N59" s="100"/>
      <c r="O59" s="11">
        <f t="shared" si="21"/>
        <v>0</v>
      </c>
      <c r="P59" s="19"/>
      <c r="R59" s="25"/>
    </row>
    <row r="60" spans="1:18" x14ac:dyDescent="0.3">
      <c r="A60" s="23"/>
      <c r="C60" s="102">
        <f>F8</f>
        <v>14.8</v>
      </c>
      <c r="D60" s="103">
        <f>F10</f>
        <v>14.5</v>
      </c>
      <c r="E60" s="48">
        <f t="shared" ref="E60:M60" si="28">($C$60*(E52/100)*$F$12)+($F$12*($O$60*($G$23/100)*(($G$25*0.85)/$G$24)))+$F$13-SUMPRODUCT($L$9:$L$25,$M$9:$M$25)-((E52/100)*$F$12*($F$18+$F$19))</f>
        <v>44.900000000000041</v>
      </c>
      <c r="F60" s="47">
        <f t="shared" si="28"/>
        <v>55.025000000000006</v>
      </c>
      <c r="G60" s="47">
        <f t="shared" si="28"/>
        <v>65.150000000000034</v>
      </c>
      <c r="H60" s="47">
        <f t="shared" si="28"/>
        <v>75.274999999999991</v>
      </c>
      <c r="I60" s="55">
        <f t="shared" si="28"/>
        <v>85.40000000000002</v>
      </c>
      <c r="J60" s="47">
        <f t="shared" si="28"/>
        <v>95.525000000000034</v>
      </c>
      <c r="K60" s="47">
        <f t="shared" si="28"/>
        <v>105.65</v>
      </c>
      <c r="L60" s="47">
        <f t="shared" si="28"/>
        <v>115.77500000000003</v>
      </c>
      <c r="M60" s="52">
        <f t="shared" si="28"/>
        <v>125.89999999999999</v>
      </c>
      <c r="N60" s="100"/>
      <c r="O60" s="11">
        <f t="shared" si="21"/>
        <v>0</v>
      </c>
      <c r="P60" s="19"/>
      <c r="R60" s="25"/>
    </row>
    <row r="61" spans="1:18" x14ac:dyDescent="0.3">
      <c r="A61" s="23"/>
      <c r="C61" s="97">
        <f>IF(C60&gt;0,C60+0.25,0)</f>
        <v>15.05</v>
      </c>
      <c r="D61" s="11">
        <f>IF(D60&gt;0,D60+0.25,0)</f>
        <v>14.75</v>
      </c>
      <c r="E61" s="48">
        <f t="shared" ref="E61:M61" si="29">($C$61*(E52/100)*$F$12)+($F$12*($O$61*($G$23/100)*(($G$25*0.85)/$G$24)))+$F$13-SUMPRODUCT($L$9:$L$25,$M$9:$M$25)-((E52/100)*$F$12*($F$18+$F$19))</f>
        <v>49.250000000000007</v>
      </c>
      <c r="F61" s="47">
        <f t="shared" si="29"/>
        <v>59.562500000000028</v>
      </c>
      <c r="G61" s="47">
        <f t="shared" si="29"/>
        <v>69.875</v>
      </c>
      <c r="H61" s="47">
        <f t="shared" si="29"/>
        <v>80.187500000000014</v>
      </c>
      <c r="I61" s="47">
        <f t="shared" si="29"/>
        <v>90.500000000000043</v>
      </c>
      <c r="J61" s="47">
        <f t="shared" si="29"/>
        <v>100.8125</v>
      </c>
      <c r="K61" s="47">
        <f t="shared" si="29"/>
        <v>111.12500000000003</v>
      </c>
      <c r="L61" s="47">
        <f t="shared" si="29"/>
        <v>121.4375</v>
      </c>
      <c r="M61" s="52">
        <f t="shared" si="29"/>
        <v>131.75000000000003</v>
      </c>
      <c r="N61" s="100"/>
      <c r="O61" s="11">
        <f t="shared" si="21"/>
        <v>0</v>
      </c>
      <c r="P61" s="19"/>
      <c r="R61" s="25"/>
    </row>
    <row r="62" spans="1:18" x14ac:dyDescent="0.3">
      <c r="A62" s="23"/>
      <c r="C62" s="97">
        <f t="shared" ref="C62:C67" si="30">IF(C61&gt;0,C61+0.25,0)</f>
        <v>15.3</v>
      </c>
      <c r="D62" s="11">
        <f>IF(D60&gt;0,D61+0.25,0)</f>
        <v>15</v>
      </c>
      <c r="E62" s="48">
        <f t="shared" ref="E62:M62" si="31">($C$62*(E52/100)*$F$12)+($F$12*($O$62*($G$23/100)*(($G$25*0.85)/$G$24)))+$F$13-SUMPRODUCT($L$9:$L$25,$M$9:$M$25)-((E52/100)*$F$12*($F$18+$F$19))</f>
        <v>53.60000000000003</v>
      </c>
      <c r="F62" s="47">
        <f t="shared" si="31"/>
        <v>64.099999999999994</v>
      </c>
      <c r="G62" s="47">
        <f t="shared" si="31"/>
        <v>74.600000000000023</v>
      </c>
      <c r="H62" s="47">
        <f t="shared" si="31"/>
        <v>85.100000000000037</v>
      </c>
      <c r="I62" s="47">
        <f t="shared" si="31"/>
        <v>95.600000000000009</v>
      </c>
      <c r="J62" s="47">
        <f t="shared" si="31"/>
        <v>106.10000000000002</v>
      </c>
      <c r="K62" s="47">
        <f t="shared" si="31"/>
        <v>116.6</v>
      </c>
      <c r="L62" s="47">
        <f t="shared" si="31"/>
        <v>127.10000000000002</v>
      </c>
      <c r="M62" s="52">
        <f t="shared" si="31"/>
        <v>137.60000000000005</v>
      </c>
      <c r="N62" s="100"/>
      <c r="O62" s="11">
        <f t="shared" si="21"/>
        <v>0</v>
      </c>
      <c r="P62" s="19"/>
      <c r="R62" s="25"/>
    </row>
    <row r="63" spans="1:18" x14ac:dyDescent="0.3">
      <c r="A63" s="23"/>
      <c r="C63" s="97">
        <f t="shared" si="30"/>
        <v>15.55</v>
      </c>
      <c r="D63" s="11">
        <f>IF(D60&gt;0,D62+0.25,0)</f>
        <v>15.25</v>
      </c>
      <c r="E63" s="48">
        <f t="shared" ref="E63:M63" si="32">($C$63*(E52/100)*$F$12)+($F$12*($O$63*($G$23/100)*(($G$25*0.85)/$G$24)))+$F$13-SUMPRODUCT($L$9:$L$25,$M$9:$M$25)-((E52/100)*$F$12*($F$18+$F$19))</f>
        <v>57.949999999999996</v>
      </c>
      <c r="F63" s="47">
        <f t="shared" si="32"/>
        <v>68.637500000000017</v>
      </c>
      <c r="G63" s="47">
        <f t="shared" si="32"/>
        <v>79.325000000000045</v>
      </c>
      <c r="H63" s="47">
        <f t="shared" si="32"/>
        <v>90.012500000000003</v>
      </c>
      <c r="I63" s="47">
        <f t="shared" si="32"/>
        <v>100.70000000000003</v>
      </c>
      <c r="J63" s="47">
        <f t="shared" si="32"/>
        <v>111.38749999999999</v>
      </c>
      <c r="K63" s="47">
        <f t="shared" si="32"/>
        <v>122.07500000000002</v>
      </c>
      <c r="L63" s="47">
        <f t="shared" si="32"/>
        <v>132.76250000000005</v>
      </c>
      <c r="M63" s="52">
        <f t="shared" si="32"/>
        <v>143.45000000000002</v>
      </c>
      <c r="N63" s="100"/>
      <c r="O63" s="11">
        <f t="shared" si="21"/>
        <v>0</v>
      </c>
      <c r="P63" s="19"/>
      <c r="R63" s="25"/>
    </row>
    <row r="64" spans="1:18" x14ac:dyDescent="0.3">
      <c r="A64" s="23"/>
      <c r="C64" s="97">
        <f t="shared" si="30"/>
        <v>15.8</v>
      </c>
      <c r="D64" s="11">
        <f>IF(D60&gt;0,D63+0.25,0)</f>
        <v>15.5</v>
      </c>
      <c r="E64" s="48">
        <f t="shared" ref="E64:M64" si="33">($C$64*(E52/100)*$F$12)+($F$12*($O$64*($G$23/100)*(($G$25*0.85)/$G$24)))+$F$13-SUMPRODUCT($L$9:$L$25,$M$9:$M$25)-((E52/100)*$F$12*($F$18+$F$19))</f>
        <v>62.300000000000018</v>
      </c>
      <c r="F64" s="47">
        <f t="shared" si="33"/>
        <v>73.17500000000004</v>
      </c>
      <c r="G64" s="47">
        <f t="shared" si="33"/>
        <v>84.050000000000011</v>
      </c>
      <c r="H64" s="47">
        <f t="shared" si="33"/>
        <v>94.925000000000026</v>
      </c>
      <c r="I64" s="47">
        <f t="shared" si="33"/>
        <v>105.8</v>
      </c>
      <c r="J64" s="47">
        <f t="shared" si="33"/>
        <v>116.67500000000001</v>
      </c>
      <c r="K64" s="47">
        <f t="shared" si="33"/>
        <v>127.55000000000004</v>
      </c>
      <c r="L64" s="47">
        <f t="shared" si="33"/>
        <v>138.42500000000001</v>
      </c>
      <c r="M64" s="52">
        <f t="shared" si="33"/>
        <v>149.30000000000004</v>
      </c>
      <c r="N64" s="100"/>
      <c r="O64" s="11">
        <f t="shared" si="21"/>
        <v>0</v>
      </c>
      <c r="P64" s="19"/>
      <c r="R64" s="25"/>
    </row>
    <row r="65" spans="1:18" x14ac:dyDescent="0.3">
      <c r="A65" s="23"/>
      <c r="C65" s="97">
        <f t="shared" si="30"/>
        <v>16.05</v>
      </c>
      <c r="D65" s="11">
        <f>IF(D60&gt;0,D64+0.25,0)</f>
        <v>15.75</v>
      </c>
      <c r="E65" s="48">
        <f t="shared" ref="E65:M65" si="34">($C$65*(E52/100)*$F$12)+($F$12*($O$65*($G$23/100)*(($G$25*0.85)/$G$24)))+$F$13-SUMPRODUCT($L$9:$L$25,$M$9:$M$25)-((E52/100)*$F$12*($F$18+$F$19))</f>
        <v>66.650000000000034</v>
      </c>
      <c r="F65" s="47">
        <f t="shared" si="34"/>
        <v>77.712500000000006</v>
      </c>
      <c r="G65" s="47">
        <f t="shared" si="34"/>
        <v>88.775000000000034</v>
      </c>
      <c r="H65" s="47">
        <f t="shared" si="34"/>
        <v>99.837499999999991</v>
      </c>
      <c r="I65" s="47">
        <f t="shared" si="34"/>
        <v>110.90000000000002</v>
      </c>
      <c r="J65" s="47">
        <f t="shared" si="34"/>
        <v>121.96250000000003</v>
      </c>
      <c r="K65" s="47">
        <f t="shared" si="34"/>
        <v>133.02500000000001</v>
      </c>
      <c r="L65" s="47">
        <f t="shared" si="34"/>
        <v>144.08750000000003</v>
      </c>
      <c r="M65" s="52">
        <f t="shared" si="34"/>
        <v>155.15</v>
      </c>
      <c r="N65" s="100"/>
      <c r="O65" s="11">
        <f t="shared" si="21"/>
        <v>0</v>
      </c>
      <c r="P65" s="19"/>
      <c r="R65" s="25"/>
    </row>
    <row r="66" spans="1:18" x14ac:dyDescent="0.3">
      <c r="A66" s="23"/>
      <c r="C66" s="97">
        <f t="shared" si="30"/>
        <v>16.3</v>
      </c>
      <c r="D66" s="11">
        <f>IF(D60&gt;0,D65+0.25,0)</f>
        <v>16</v>
      </c>
      <c r="E66" s="48">
        <f t="shared" ref="E66:M66" si="35">($C$66*(E52/100)*$F$12)+($F$12*($O$66*($G$23/100)*(($G$25*0.85)/$G$24)))+$F$13-SUMPRODUCT($L$9:$L$25,$M$9:$M$25)-((E52/100)*$F$12*($F$18+$F$19))</f>
        <v>71</v>
      </c>
      <c r="F66" s="47">
        <f t="shared" si="35"/>
        <v>82.250000000000028</v>
      </c>
      <c r="G66" s="47">
        <f t="shared" si="35"/>
        <v>93.5</v>
      </c>
      <c r="H66" s="47">
        <f t="shared" si="35"/>
        <v>104.75000000000001</v>
      </c>
      <c r="I66" s="47">
        <f t="shared" si="35"/>
        <v>116.00000000000004</v>
      </c>
      <c r="J66" s="47">
        <f t="shared" si="35"/>
        <v>127.25</v>
      </c>
      <c r="K66" s="47">
        <f t="shared" si="35"/>
        <v>138.50000000000003</v>
      </c>
      <c r="L66" s="47">
        <f t="shared" si="35"/>
        <v>149.75</v>
      </c>
      <c r="M66" s="52">
        <f t="shared" si="35"/>
        <v>161.00000000000003</v>
      </c>
      <c r="N66" s="100"/>
      <c r="O66" s="11">
        <f t="shared" si="21"/>
        <v>0</v>
      </c>
      <c r="P66" s="19"/>
      <c r="R66" s="25"/>
    </row>
    <row r="67" spans="1:18" ht="19.5" thickBot="1" x14ac:dyDescent="0.35">
      <c r="A67" s="23"/>
      <c r="C67" s="97">
        <f t="shared" si="30"/>
        <v>16.55</v>
      </c>
      <c r="D67" s="11">
        <f>IF(D60&gt;0,D66+0.25,0)</f>
        <v>16.25</v>
      </c>
      <c r="E67" s="49">
        <f t="shared" ref="E67:M67" si="36">($C$67*(E52/100)*$F$12)+($F$12*($O$67*($G$23/100)*(($G$25*0.85)/$G$24)))+$F$13-SUMPRODUCT($L$9:$L$25,$M$9:$M$25)-((E52/100)*$F$12*($F$18+$F$19))</f>
        <v>75.350000000000023</v>
      </c>
      <c r="F67" s="53">
        <f t="shared" si="36"/>
        <v>86.787499999999994</v>
      </c>
      <c r="G67" s="53">
        <f t="shared" si="36"/>
        <v>98.225000000000023</v>
      </c>
      <c r="H67" s="53">
        <f t="shared" si="36"/>
        <v>109.66250000000004</v>
      </c>
      <c r="I67" s="53">
        <f t="shared" si="36"/>
        <v>121.10000000000001</v>
      </c>
      <c r="J67" s="53">
        <f t="shared" si="36"/>
        <v>132.53750000000002</v>
      </c>
      <c r="K67" s="53">
        <f t="shared" si="36"/>
        <v>143.97499999999999</v>
      </c>
      <c r="L67" s="53">
        <f t="shared" si="36"/>
        <v>155.41250000000002</v>
      </c>
      <c r="M67" s="54">
        <f t="shared" si="36"/>
        <v>166.85000000000005</v>
      </c>
      <c r="N67" s="100"/>
      <c r="O67" s="11">
        <f t="shared" si="21"/>
        <v>0</v>
      </c>
      <c r="P67" s="19"/>
      <c r="R67" s="25"/>
    </row>
    <row r="68" spans="1:18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  <c r="R68" s="25"/>
    </row>
    <row r="69" spans="1:18" x14ac:dyDescent="0.3">
      <c r="A69" s="23"/>
      <c r="R69" s="25"/>
    </row>
    <row r="70" spans="1:18" x14ac:dyDescent="0.3">
      <c r="A70" s="23"/>
      <c r="C70" s="41" t="s">
        <v>68</v>
      </c>
      <c r="R70" s="25"/>
    </row>
    <row r="71" spans="1:18" x14ac:dyDescent="0.3">
      <c r="A71" s="23"/>
      <c r="C71" s="41" t="s">
        <v>21</v>
      </c>
      <c r="R71" s="25"/>
    </row>
    <row r="72" spans="1:18" x14ac:dyDescent="0.3">
      <c r="A72" s="23"/>
      <c r="R72" s="25"/>
    </row>
    <row r="73" spans="1:18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5"/>
      <c r="Q73" s="25"/>
      <c r="R73" s="25"/>
    </row>
  </sheetData>
  <conditionalFormatting sqref="E32">
    <cfRule type="cellIs" dxfId="6188" priority="4122" operator="greaterThan">
      <formula>0</formula>
    </cfRule>
    <cfRule type="colorScale" priority="4123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2:M46 E53:M67">
    <cfRule type="cellIs" dxfId="6187" priority="4120" operator="greaterThan">
      <formula>0</formula>
    </cfRule>
    <cfRule type="cellIs" dxfId="6186" priority="4121" operator="greaterThan">
      <formula>0</formula>
    </cfRule>
  </conditionalFormatting>
  <conditionalFormatting sqref="E32:M46 E53:M67">
    <cfRule type="cellIs" dxfId="6185" priority="4119" operator="greaterThan">
      <formula>0</formula>
    </cfRule>
  </conditionalFormatting>
  <conditionalFormatting sqref="F32">
    <cfRule type="cellIs" dxfId="6184" priority="4117" operator="greaterThan">
      <formula>0</formula>
    </cfRule>
    <cfRule type="colorScale" priority="4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6183" priority="4115" operator="greaterThan">
      <formula>0</formula>
    </cfRule>
    <cfRule type="colorScale" priority="4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6182" priority="4113" operator="greaterThan">
      <formula>0</formula>
    </cfRule>
    <cfRule type="colorScale" priority="4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6181" priority="4111" operator="greaterThan">
      <formula>0</formula>
    </cfRule>
    <cfRule type="colorScale" priority="4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6180" priority="4109" operator="greaterThan">
      <formula>0</formula>
    </cfRule>
    <cfRule type="colorScale" priority="4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179" priority="4107" operator="greaterThan">
      <formula>0</formula>
    </cfRule>
    <cfRule type="colorScale" priority="4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178" priority="4105" operator="greaterThan">
      <formula>0</formula>
    </cfRule>
    <cfRule type="colorScale" priority="4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177" priority="4103" operator="greaterThan">
      <formula>0</formula>
    </cfRule>
    <cfRule type="colorScale" priority="4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176" priority="4101" operator="greaterThan">
      <formula>0</formula>
    </cfRule>
    <cfRule type="colorScale" priority="4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6175" priority="4099" operator="greaterThan">
      <formula>0</formula>
    </cfRule>
    <cfRule type="colorScale" priority="4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6174" priority="4097" operator="greaterThan">
      <formula>0</formula>
    </cfRule>
    <cfRule type="colorScale" priority="4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6173" priority="4095" operator="greaterThan">
      <formula>0</formula>
    </cfRule>
    <cfRule type="colorScale" priority="4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6172" priority="4093" operator="greaterThan">
      <formula>0</formula>
    </cfRule>
    <cfRule type="colorScale" priority="4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6171" priority="4091" operator="greaterThan">
      <formula>0</formula>
    </cfRule>
    <cfRule type="colorScale" priority="4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170" priority="4089" operator="greaterThan">
      <formula>0</formula>
    </cfRule>
    <cfRule type="colorScale" priority="4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169" priority="4087" operator="greaterThan">
      <formula>0</formula>
    </cfRule>
    <cfRule type="colorScale" priority="4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168" priority="4085" operator="greaterThan">
      <formula>0</formula>
    </cfRule>
    <cfRule type="colorScale" priority="4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6167" priority="4083" operator="greaterThan">
      <formula>0</formula>
    </cfRule>
    <cfRule type="colorScale" priority="4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6166" priority="4081" operator="greaterThan">
      <formula>0</formula>
    </cfRule>
    <cfRule type="colorScale" priority="4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6165" priority="4079" operator="greaterThan">
      <formula>0</formula>
    </cfRule>
    <cfRule type="colorScale" priority="4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6164" priority="4077" operator="greaterThan">
      <formula>0</formula>
    </cfRule>
    <cfRule type="colorScale" priority="4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6163" priority="4075" operator="greaterThan">
      <formula>0</formula>
    </cfRule>
    <cfRule type="colorScale" priority="4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162" priority="4073" operator="greaterThan">
      <formula>0</formula>
    </cfRule>
    <cfRule type="colorScale" priority="4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161" priority="4071" operator="greaterThan">
      <formula>0</formula>
    </cfRule>
    <cfRule type="colorScale" priority="4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160" priority="4069" operator="greaterThan">
      <formula>0</formula>
    </cfRule>
    <cfRule type="colorScale" priority="4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159" priority="4067" operator="greaterThan">
      <formula>0</formula>
    </cfRule>
    <cfRule type="colorScale" priority="4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6158" priority="4065" operator="greaterThan">
      <formula>0</formula>
    </cfRule>
    <cfRule type="colorScale" priority="4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6157" priority="4063" operator="greaterThan">
      <formula>0</formula>
    </cfRule>
    <cfRule type="colorScale" priority="4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6156" priority="4061" operator="greaterThan">
      <formula>0</formula>
    </cfRule>
    <cfRule type="colorScale" priority="4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6155" priority="4059" operator="greaterThan">
      <formula>0</formula>
    </cfRule>
    <cfRule type="colorScale" priority="4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6154" priority="4057" operator="greaterThan">
      <formula>0</formula>
    </cfRule>
    <cfRule type="colorScale" priority="4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6153" priority="4055" operator="greaterThan">
      <formula>0</formula>
    </cfRule>
    <cfRule type="colorScale" priority="4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6152" priority="4053" operator="greaterThan">
      <formula>0</formula>
    </cfRule>
    <cfRule type="colorScale" priority="4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6151" priority="4051" operator="greaterThan">
      <formula>0</formula>
    </cfRule>
    <cfRule type="colorScale" priority="4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6150" priority="4049" operator="greaterThan">
      <formula>0</formula>
    </cfRule>
    <cfRule type="colorScale" priority="4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6149" priority="4047" operator="greaterThan">
      <formula>0</formula>
    </cfRule>
    <cfRule type="colorScale" priority="4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6148" priority="4045" operator="greaterThan">
      <formula>0</formula>
    </cfRule>
    <cfRule type="colorScale" priority="4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6147" priority="4043" operator="greaterThan">
      <formula>0</formula>
    </cfRule>
    <cfRule type="colorScale" priority="4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6146" priority="4041" operator="greaterThan">
      <formula>0</formula>
    </cfRule>
    <cfRule type="colorScale" priority="4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6145" priority="4039" operator="greaterThan">
      <formula>0</formula>
    </cfRule>
    <cfRule type="colorScale" priority="4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6144" priority="4037" operator="greaterThan">
      <formula>0</formula>
    </cfRule>
    <cfRule type="colorScale" priority="4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6143" priority="4035" operator="greaterThan">
      <formula>0</formula>
    </cfRule>
    <cfRule type="colorScale" priority="4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6142" priority="4033" operator="greaterThan">
      <formula>0</formula>
    </cfRule>
    <cfRule type="colorScale" priority="4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6141" priority="4031" operator="greaterThan">
      <formula>0</formula>
    </cfRule>
    <cfRule type="colorScale" priority="4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6140" priority="4029" operator="greaterThan">
      <formula>0</formula>
    </cfRule>
    <cfRule type="colorScale" priority="4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6139" priority="4027" operator="greaterThan">
      <formula>0</formula>
    </cfRule>
    <cfRule type="colorScale" priority="4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6138" priority="4025" operator="greaterThan">
      <formula>0</formula>
    </cfRule>
    <cfRule type="colorScale" priority="4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6137" priority="4023" operator="greaterThan">
      <formula>0</formula>
    </cfRule>
    <cfRule type="colorScale" priority="4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6136" priority="4021" operator="greaterThan">
      <formula>0</formula>
    </cfRule>
    <cfRule type="colorScale" priority="4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6135" priority="4019" operator="greaterThan">
      <formula>0</formula>
    </cfRule>
    <cfRule type="colorScale" priority="4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6134" priority="4017" operator="greaterThan">
      <formula>0</formula>
    </cfRule>
    <cfRule type="colorScale" priority="4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6133" priority="4015" operator="greaterThan">
      <formula>0</formula>
    </cfRule>
    <cfRule type="colorScale" priority="4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6132" priority="4013" operator="greaterThan">
      <formula>0</formula>
    </cfRule>
    <cfRule type="colorScale" priority="4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6131" priority="4011" operator="greaterThan">
      <formula>0</formula>
    </cfRule>
    <cfRule type="colorScale" priority="4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6130" priority="4009" operator="greaterThan">
      <formula>0</formula>
    </cfRule>
    <cfRule type="colorScale" priority="4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6129" priority="4007" operator="greaterThan">
      <formula>0</formula>
    </cfRule>
    <cfRule type="colorScale" priority="4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6128" priority="4005" operator="greaterThan">
      <formula>0</formula>
    </cfRule>
    <cfRule type="colorScale" priority="4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6127" priority="4003" operator="greaterThan">
      <formula>0</formula>
    </cfRule>
    <cfRule type="colorScale" priority="4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6126" priority="4001" operator="greaterThan">
      <formula>0</formula>
    </cfRule>
    <cfRule type="colorScale" priority="4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6125" priority="3999" operator="greaterThan">
      <formula>0</formula>
    </cfRule>
    <cfRule type="colorScale" priority="4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6124" priority="3997" operator="greaterThan">
      <formula>0</formula>
    </cfRule>
    <cfRule type="colorScale" priority="3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6123" priority="3995" operator="greaterThan">
      <formula>0</formula>
    </cfRule>
    <cfRule type="colorScale" priority="3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6122" priority="3993" operator="greaterThan">
      <formula>0</formula>
    </cfRule>
    <cfRule type="colorScale" priority="3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6121" priority="3991" operator="greaterThan">
      <formula>0</formula>
    </cfRule>
    <cfRule type="colorScale" priority="3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6120" priority="3989" operator="greaterThan">
      <formula>0</formula>
    </cfRule>
    <cfRule type="colorScale" priority="3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6119" priority="3987" operator="greaterThan">
      <formula>0</formula>
    </cfRule>
    <cfRule type="colorScale" priority="3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6118" priority="3985" operator="greaterThan">
      <formula>0</formula>
    </cfRule>
    <cfRule type="colorScale" priority="3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6117" priority="3983" operator="greaterThan">
      <formula>0</formula>
    </cfRule>
    <cfRule type="colorScale" priority="3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6116" priority="3981" operator="greaterThan">
      <formula>0</formula>
    </cfRule>
    <cfRule type="colorScale" priority="3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6115" priority="3979" operator="greaterThan">
      <formula>0</formula>
    </cfRule>
    <cfRule type="colorScale" priority="3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6114" priority="3977" operator="greaterThan">
      <formula>0</formula>
    </cfRule>
    <cfRule type="colorScale" priority="3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6113" priority="3975" operator="greaterThan">
      <formula>0</formula>
    </cfRule>
    <cfRule type="colorScale" priority="3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6112" priority="3973" operator="greaterThan">
      <formula>0</formula>
    </cfRule>
    <cfRule type="colorScale" priority="3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6111" priority="3971" operator="greaterThan">
      <formula>0</formula>
    </cfRule>
    <cfRule type="colorScale" priority="3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6110" priority="3969" operator="greaterThan">
      <formula>0</formula>
    </cfRule>
    <cfRule type="colorScale" priority="3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6109" priority="3967" operator="greaterThan">
      <formula>0</formula>
    </cfRule>
    <cfRule type="colorScale" priority="3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6108" priority="3965" operator="greaterThan">
      <formula>0</formula>
    </cfRule>
    <cfRule type="colorScale" priority="3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6107" priority="3963" operator="greaterThan">
      <formula>0</formula>
    </cfRule>
    <cfRule type="colorScale" priority="3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6106" priority="3961" operator="greaterThan">
      <formula>0</formula>
    </cfRule>
    <cfRule type="colorScale" priority="3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6105" priority="3959" operator="greaterThan">
      <formula>0</formula>
    </cfRule>
    <cfRule type="colorScale" priority="3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6104" priority="3957" operator="greaterThan">
      <formula>0</formula>
    </cfRule>
    <cfRule type="colorScale" priority="3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6103" priority="3955" operator="greaterThan">
      <formula>0</formula>
    </cfRule>
    <cfRule type="colorScale" priority="3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6102" priority="3953" operator="greaterThan">
      <formula>0</formula>
    </cfRule>
    <cfRule type="colorScale" priority="3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6101" priority="3951" operator="greaterThan">
      <formula>0</formula>
    </cfRule>
    <cfRule type="colorScale" priority="3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6100" priority="3949" operator="greaterThan">
      <formula>0</formula>
    </cfRule>
    <cfRule type="colorScale" priority="3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6099" priority="3947" operator="greaterThan">
      <formula>0</formula>
    </cfRule>
    <cfRule type="colorScale" priority="3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6098" priority="3945" operator="greaterThan">
      <formula>0</formula>
    </cfRule>
    <cfRule type="colorScale" priority="3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6097" priority="3943" operator="greaterThan">
      <formula>0</formula>
    </cfRule>
    <cfRule type="colorScale" priority="3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6096" priority="3941" operator="greaterThan">
      <formula>0</formula>
    </cfRule>
    <cfRule type="colorScale" priority="3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6095" priority="3939" operator="greaterThan">
      <formula>0</formula>
    </cfRule>
    <cfRule type="colorScale" priority="3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6094" priority="3937" operator="greaterThan">
      <formula>0</formula>
    </cfRule>
    <cfRule type="colorScale" priority="3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6093" priority="3935" operator="greaterThan">
      <formula>0</formula>
    </cfRule>
    <cfRule type="colorScale" priority="3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6092" priority="3933" operator="greaterThan">
      <formula>0</formula>
    </cfRule>
    <cfRule type="colorScale" priority="3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6091" priority="3931" operator="greaterThan">
      <formula>0</formula>
    </cfRule>
    <cfRule type="colorScale" priority="3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6090" priority="3929" operator="greaterThan">
      <formula>0</formula>
    </cfRule>
    <cfRule type="colorScale" priority="3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6089" priority="3927" operator="greaterThan">
      <formula>0</formula>
    </cfRule>
    <cfRule type="colorScale" priority="3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6088" priority="3925" operator="greaterThan">
      <formula>0</formula>
    </cfRule>
    <cfRule type="colorScale" priority="3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6087" priority="3923" operator="greaterThan">
      <formula>0</formula>
    </cfRule>
    <cfRule type="colorScale" priority="3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6086" priority="3921" operator="greaterThan">
      <formula>0</formula>
    </cfRule>
    <cfRule type="colorScale" priority="3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6085" priority="3919" operator="greaterThan">
      <formula>0</formula>
    </cfRule>
    <cfRule type="colorScale" priority="3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6084" priority="3917" operator="greaterThan">
      <formula>0</formula>
    </cfRule>
    <cfRule type="colorScale" priority="3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6083" priority="3915" operator="greaterThan">
      <formula>0</formula>
    </cfRule>
    <cfRule type="colorScale" priority="3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6082" priority="3913" operator="greaterThan">
      <formula>0</formula>
    </cfRule>
    <cfRule type="colorScale" priority="3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6081" priority="3911" operator="greaterThan">
      <formula>0</formula>
    </cfRule>
    <cfRule type="colorScale" priority="3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6080" priority="3909" operator="greaterThan">
      <formula>0</formula>
    </cfRule>
    <cfRule type="colorScale" priority="3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6079" priority="3907" operator="greaterThan">
      <formula>0</formula>
    </cfRule>
    <cfRule type="colorScale" priority="3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6078" priority="3905" operator="greaterThan">
      <formula>0</formula>
    </cfRule>
    <cfRule type="colorScale" priority="3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6077" priority="3903" operator="greaterThan">
      <formula>0</formula>
    </cfRule>
    <cfRule type="colorScale" priority="3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6076" priority="3901" operator="greaterThan">
      <formula>0</formula>
    </cfRule>
    <cfRule type="colorScale" priority="3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6075" priority="3899" operator="greaterThan">
      <formula>0</formula>
    </cfRule>
    <cfRule type="colorScale" priority="3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6074" priority="3897" operator="greaterThan">
      <formula>0</formula>
    </cfRule>
    <cfRule type="colorScale" priority="3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6073" priority="3895" operator="greaterThan">
      <formula>0</formula>
    </cfRule>
    <cfRule type="colorScale" priority="3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6072" priority="3893" operator="greaterThan">
      <formula>0</formula>
    </cfRule>
    <cfRule type="colorScale" priority="3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6071" priority="3891" operator="greaterThan">
      <formula>0</formula>
    </cfRule>
    <cfRule type="colorScale" priority="3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6070" priority="3889" operator="greaterThan">
      <formula>0</formula>
    </cfRule>
    <cfRule type="colorScale" priority="3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6069" priority="3887" operator="greaterThan">
      <formula>0</formula>
    </cfRule>
    <cfRule type="colorScale" priority="3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068" priority="3885" operator="greaterThan">
      <formula>0</formula>
    </cfRule>
    <cfRule type="colorScale" priority="3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6067" priority="3883" operator="greaterThan">
      <formula>0</formula>
    </cfRule>
    <cfRule type="colorScale" priority="3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066" priority="3881" operator="greaterThan">
      <formula>0</formula>
    </cfRule>
    <cfRule type="colorScale" priority="3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6065" priority="3879" operator="greaterThan">
      <formula>0</formula>
    </cfRule>
    <cfRule type="colorScale" priority="3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6064" priority="3877" operator="greaterThan">
      <formula>0</formula>
    </cfRule>
    <cfRule type="colorScale" priority="3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063" priority="3875" operator="greaterThan">
      <formula>0</formula>
    </cfRule>
    <cfRule type="colorScale" priority="3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6062" priority="3873" operator="greaterThan">
      <formula>0</formula>
    </cfRule>
    <cfRule type="colorScale" priority="3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6061" priority="3871" operator="greaterThan">
      <formula>0</formula>
    </cfRule>
    <cfRule type="colorScale" priority="3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6060" priority="3869" operator="greaterThan">
      <formula>0</formula>
    </cfRule>
    <cfRule type="colorScale" priority="3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6059" priority="3867" operator="greaterThan">
      <formula>0</formula>
    </cfRule>
    <cfRule type="colorScale" priority="3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6058" priority="3865" operator="greaterThan">
      <formula>0</formula>
    </cfRule>
    <cfRule type="colorScale" priority="3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6057" priority="3863" operator="greaterThan">
      <formula>0</formula>
    </cfRule>
    <cfRule type="colorScale" priority="3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6056" priority="3861" operator="greaterThan">
      <formula>0</formula>
    </cfRule>
    <cfRule type="colorScale" priority="3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6055" priority="3859" operator="greaterThan">
      <formula>0</formula>
    </cfRule>
    <cfRule type="colorScale" priority="3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6054" priority="3857" operator="greaterThan">
      <formula>0</formula>
    </cfRule>
    <cfRule type="colorScale" priority="3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6053" priority="3855" operator="greaterThan">
      <formula>0</formula>
    </cfRule>
    <cfRule type="colorScale" priority="3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052" priority="3853" operator="greaterThan">
      <formula>0</formula>
    </cfRule>
    <cfRule type="colorScale" priority="3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6051" priority="3851" operator="greaterThan">
      <formula>0</formula>
    </cfRule>
    <cfRule type="colorScale" priority="3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050" priority="3849" operator="greaterThan">
      <formula>0</formula>
    </cfRule>
    <cfRule type="colorScale" priority="3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6049" priority="3847" operator="greaterThan">
      <formula>0</formula>
    </cfRule>
    <cfRule type="colorScale" priority="3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6048" priority="3845" operator="greaterThan">
      <formula>0</formula>
    </cfRule>
    <cfRule type="colorScale" priority="3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047" priority="3843" operator="greaterThan">
      <formula>0</formula>
    </cfRule>
    <cfRule type="colorScale" priority="3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6046" priority="3841" operator="greaterThan">
      <formula>0</formula>
    </cfRule>
    <cfRule type="colorScale" priority="3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6045" priority="3839" operator="greaterThan">
      <formula>0</formula>
    </cfRule>
    <cfRule type="colorScale" priority="3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6044" priority="3837" operator="greaterThan">
      <formula>0</formula>
    </cfRule>
    <cfRule type="colorScale" priority="3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6043" priority="3835" operator="greaterThan">
      <formula>0</formula>
    </cfRule>
    <cfRule type="colorScale" priority="3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6042" priority="3833" operator="greaterThan">
      <formula>0</formula>
    </cfRule>
    <cfRule type="colorScale" priority="3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6041" priority="3831" operator="greaterThan">
      <formula>0</formula>
    </cfRule>
    <cfRule type="colorScale" priority="3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6040" priority="3829" operator="greaterThan">
      <formula>0</formula>
    </cfRule>
    <cfRule type="colorScale" priority="3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6039" priority="3827" operator="greaterThan">
      <formula>0</formula>
    </cfRule>
    <cfRule type="colorScale" priority="3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6038" priority="3825" operator="greaterThan">
      <formula>0</formula>
    </cfRule>
    <cfRule type="colorScale" priority="3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6037" priority="3823" operator="greaterThan">
      <formula>0</formula>
    </cfRule>
    <cfRule type="colorScale" priority="3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036" priority="3821" operator="greaterThan">
      <formula>0</formula>
    </cfRule>
    <cfRule type="colorScale" priority="3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6035" priority="3819" operator="greaterThan">
      <formula>0</formula>
    </cfRule>
    <cfRule type="colorScale" priority="3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034" priority="3817" operator="greaterThan">
      <formula>0</formula>
    </cfRule>
    <cfRule type="colorScale" priority="3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6033" priority="3815" operator="greaterThan">
      <formula>0</formula>
    </cfRule>
    <cfRule type="colorScale" priority="3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6032" priority="3813" operator="greaterThan">
      <formula>0</formula>
    </cfRule>
    <cfRule type="colorScale" priority="3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031" priority="3811" operator="greaterThan">
      <formula>0</formula>
    </cfRule>
    <cfRule type="colorScale" priority="3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6030" priority="3809" operator="greaterThan">
      <formula>0</formula>
    </cfRule>
    <cfRule type="colorScale" priority="3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6029" priority="3807" operator="greaterThan">
      <formula>0</formula>
    </cfRule>
    <cfRule type="colorScale" priority="3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6028" priority="3805" operator="greaterThan">
      <formula>0</formula>
    </cfRule>
    <cfRule type="colorScale" priority="3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6027" priority="3803" operator="greaterThan">
      <formula>0</formula>
    </cfRule>
    <cfRule type="colorScale" priority="3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6026" priority="3801" operator="greaterThan">
      <formula>0</formula>
    </cfRule>
    <cfRule type="colorScale" priority="3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6025" priority="3799" operator="greaterThan">
      <formula>0</formula>
    </cfRule>
    <cfRule type="colorScale" priority="3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6024" priority="3797" operator="greaterThan">
      <formula>0</formula>
    </cfRule>
    <cfRule type="colorScale" priority="3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6023" priority="3795" operator="greaterThan">
      <formula>0</formula>
    </cfRule>
    <cfRule type="colorScale" priority="3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6022" priority="3793" operator="greaterThan">
      <formula>0</formula>
    </cfRule>
    <cfRule type="colorScale" priority="3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6021" priority="3791" operator="greaterThan">
      <formula>0</formula>
    </cfRule>
    <cfRule type="colorScale" priority="3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020" priority="3789" operator="greaterThan">
      <formula>0</formula>
    </cfRule>
    <cfRule type="colorScale" priority="3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6019" priority="3787" operator="greaterThan">
      <formula>0</formula>
    </cfRule>
    <cfRule type="colorScale" priority="3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018" priority="3785" operator="greaterThan">
      <formula>0</formula>
    </cfRule>
    <cfRule type="colorScale" priority="3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6017" priority="3783" operator="greaterThan">
      <formula>0</formula>
    </cfRule>
    <cfRule type="colorScale" priority="3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6016" priority="3781" operator="greaterThan">
      <formula>0</formula>
    </cfRule>
    <cfRule type="colorScale" priority="3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015" priority="3779" operator="greaterThan">
      <formula>0</formula>
    </cfRule>
    <cfRule type="colorScale" priority="3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6014" priority="3777" operator="greaterThan">
      <formula>0</formula>
    </cfRule>
    <cfRule type="colorScale" priority="3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6013" priority="3775" operator="greaterThan">
      <formula>0</formula>
    </cfRule>
    <cfRule type="colorScale" priority="3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6012" priority="3773" operator="greaterThan">
      <formula>0</formula>
    </cfRule>
    <cfRule type="colorScale" priority="3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6011" priority="3771" operator="greaterThan">
      <formula>0</formula>
    </cfRule>
    <cfRule type="colorScale" priority="3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6010" priority="3769" operator="greaterThan">
      <formula>0</formula>
    </cfRule>
    <cfRule type="colorScale" priority="3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6009" priority="3767" operator="greaterThan">
      <formula>0</formula>
    </cfRule>
    <cfRule type="colorScale" priority="3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6008" priority="3765" operator="greaterThan">
      <formula>0</formula>
    </cfRule>
    <cfRule type="colorScale" priority="3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6007" priority="3763" operator="greaterThan">
      <formula>0</formula>
    </cfRule>
    <cfRule type="colorScale" priority="3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6006" priority="3761" operator="greaterThan">
      <formula>0</formula>
    </cfRule>
    <cfRule type="colorScale" priority="3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6005" priority="3759" operator="greaterThan">
      <formula>0</formula>
    </cfRule>
    <cfRule type="colorScale" priority="3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004" priority="3757" operator="greaterThan">
      <formula>0</formula>
    </cfRule>
    <cfRule type="colorScale" priority="3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6003" priority="3755" operator="greaterThan">
      <formula>0</formula>
    </cfRule>
    <cfRule type="colorScale" priority="3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002" priority="3753" operator="greaterThan">
      <formula>0</formula>
    </cfRule>
    <cfRule type="colorScale" priority="3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6001" priority="3751" operator="greaterThan">
      <formula>0</formula>
    </cfRule>
    <cfRule type="colorScale" priority="3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6000" priority="3749" operator="greaterThan">
      <formula>0</formula>
    </cfRule>
    <cfRule type="colorScale" priority="3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5999" priority="3747" operator="greaterThan">
      <formula>0</formula>
    </cfRule>
    <cfRule type="colorScale" priority="3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5998" priority="3745" operator="greaterThan">
      <formula>0</formula>
    </cfRule>
    <cfRule type="colorScale" priority="3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5997" priority="3743" operator="greaterThan">
      <formula>0</formula>
    </cfRule>
    <cfRule type="colorScale" priority="3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5996" priority="3741" operator="greaterThan">
      <formula>0</formula>
    </cfRule>
    <cfRule type="colorScale" priority="3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5995" priority="3739" operator="greaterThan">
      <formula>0</formula>
    </cfRule>
    <cfRule type="colorScale" priority="3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5994" priority="3737" operator="greaterThan">
      <formula>0</formula>
    </cfRule>
    <cfRule type="colorScale" priority="3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5993" priority="3735" operator="greaterThan">
      <formula>0</formula>
    </cfRule>
    <cfRule type="colorScale" priority="3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992" priority="3733" operator="greaterThan">
      <formula>0</formula>
    </cfRule>
    <cfRule type="colorScale" priority="3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991" priority="3731" operator="greaterThan">
      <formula>0</formula>
    </cfRule>
    <cfRule type="colorScale" priority="3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990" priority="3729" operator="greaterThan">
      <formula>0</formula>
    </cfRule>
    <cfRule type="colorScale" priority="3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5989" priority="3727" operator="greaterThan">
      <formula>0</formula>
    </cfRule>
    <cfRule type="colorScale" priority="3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5988" priority="3725" operator="greaterThan">
      <formula>0</formula>
    </cfRule>
    <cfRule type="colorScale" priority="3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5987" priority="3723" operator="greaterThan">
      <formula>0</formula>
    </cfRule>
    <cfRule type="colorScale" priority="3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5986" priority="3721" operator="greaterThan">
      <formula>0</formula>
    </cfRule>
    <cfRule type="colorScale" priority="3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5985" priority="3719" operator="greaterThan">
      <formula>0</formula>
    </cfRule>
    <cfRule type="colorScale" priority="3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5984" priority="3717" operator="greaterThan">
      <formula>0</formula>
    </cfRule>
    <cfRule type="colorScale" priority="3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983" priority="3715" operator="greaterThan">
      <formula>0</formula>
    </cfRule>
    <cfRule type="colorScale" priority="3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982" priority="3713" operator="greaterThan">
      <formula>0</formula>
    </cfRule>
    <cfRule type="colorScale" priority="3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5981" priority="3711" operator="greaterThan">
      <formula>0</formula>
    </cfRule>
    <cfRule type="colorScale" priority="3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5980" priority="3709" operator="greaterThan">
      <formula>0</formula>
    </cfRule>
    <cfRule type="colorScale" priority="3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5979" priority="3707" operator="greaterThan">
      <formula>0</formula>
    </cfRule>
    <cfRule type="colorScale" priority="3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5978" priority="3705" operator="greaterThan">
      <formula>0</formula>
    </cfRule>
    <cfRule type="colorScale" priority="3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5977" priority="3703" operator="greaterThan">
      <formula>0</formula>
    </cfRule>
    <cfRule type="colorScale" priority="3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5976" priority="3701" operator="greaterThan">
      <formula>0</formula>
    </cfRule>
    <cfRule type="colorScale" priority="3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975" priority="3699" operator="greaterThan">
      <formula>0</formula>
    </cfRule>
    <cfRule type="colorScale" priority="3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974" priority="3697" operator="greaterThan">
      <formula>0</formula>
    </cfRule>
    <cfRule type="colorScale" priority="3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973" priority="3695" operator="greaterThan">
      <formula>0</formula>
    </cfRule>
    <cfRule type="colorScale" priority="3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5972" priority="3693" operator="greaterThan">
      <formula>0</formula>
    </cfRule>
    <cfRule type="colorScale" priority="3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5971" priority="3691" operator="greaterThan">
      <formula>0</formula>
    </cfRule>
    <cfRule type="colorScale" priority="3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5970" priority="3689" operator="greaterThan">
      <formula>0</formula>
    </cfRule>
    <cfRule type="colorScale" priority="3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5969" priority="3687" operator="greaterThan">
      <formula>0</formula>
    </cfRule>
    <cfRule type="colorScale" priority="3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5968" priority="3685" operator="greaterThan">
      <formula>0</formula>
    </cfRule>
    <cfRule type="colorScale" priority="3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5967" priority="3683" operator="greaterThan">
      <formula>0</formula>
    </cfRule>
    <cfRule type="colorScale" priority="3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5966" priority="3681" operator="greaterThan">
      <formula>0</formula>
    </cfRule>
    <cfRule type="colorScale" priority="3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5965" priority="3679" operator="greaterThan">
      <formula>0</formula>
    </cfRule>
    <cfRule type="colorScale" priority="3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5964" priority="3677" operator="greaterThan">
      <formula>0</formula>
    </cfRule>
    <cfRule type="colorScale" priority="3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5963" priority="3675" operator="greaterThan">
      <formula>0</formula>
    </cfRule>
    <cfRule type="colorScale" priority="3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5962" priority="3673" operator="greaterThan">
      <formula>0</formula>
    </cfRule>
    <cfRule type="colorScale" priority="3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5961" priority="3671" operator="greaterThan">
      <formula>0</formula>
    </cfRule>
    <cfRule type="colorScale" priority="3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5960" priority="3669" operator="greaterThan">
      <formula>0</formula>
    </cfRule>
    <cfRule type="colorScale" priority="3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5959" priority="3667" operator="greaterThan">
      <formula>0</formula>
    </cfRule>
    <cfRule type="colorScale" priority="3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5958" priority="3665" operator="greaterThan">
      <formula>0</formula>
    </cfRule>
    <cfRule type="colorScale" priority="3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5957" priority="3663" operator="greaterThan">
      <formula>0</formula>
    </cfRule>
    <cfRule type="colorScale" priority="3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5956" priority="3661" operator="greaterThan">
      <formula>0</formula>
    </cfRule>
    <cfRule type="colorScale" priority="3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5955" priority="3659" operator="greaterThan">
      <formula>0</formula>
    </cfRule>
    <cfRule type="colorScale" priority="3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5954" priority="3657" operator="greaterThan">
      <formula>0</formula>
    </cfRule>
    <cfRule type="colorScale" priority="3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5953" priority="3655" operator="greaterThan">
      <formula>0</formula>
    </cfRule>
    <cfRule type="colorScale" priority="3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5952" priority="3653" operator="greaterThan">
      <formula>0</formula>
    </cfRule>
    <cfRule type="colorScale" priority="3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5951" priority="3651" operator="greaterThan">
      <formula>0</formula>
    </cfRule>
    <cfRule type="colorScale" priority="3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5950" priority="3649" operator="greaterThan">
      <formula>0</formula>
    </cfRule>
    <cfRule type="colorScale" priority="3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5949" priority="3647" operator="greaterThan">
      <formula>0</formula>
    </cfRule>
    <cfRule type="colorScale" priority="3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5948" priority="3645" operator="greaterThan">
      <formula>0</formula>
    </cfRule>
    <cfRule type="colorScale" priority="3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5947" priority="3643" operator="greaterThan">
      <formula>0</formula>
    </cfRule>
    <cfRule type="colorScale" priority="3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5946" priority="3641" operator="greaterThan">
      <formula>0</formula>
    </cfRule>
    <cfRule type="colorScale" priority="3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5945" priority="3639" operator="greaterThan">
      <formula>0</formula>
    </cfRule>
    <cfRule type="colorScale" priority="3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5944" priority="3637" operator="greaterThan">
      <formula>0</formula>
    </cfRule>
    <cfRule type="colorScale" priority="3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5943" priority="3635" operator="greaterThan">
      <formula>0</formula>
    </cfRule>
    <cfRule type="colorScale" priority="3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5942" priority="3633" operator="greaterThan">
      <formula>0</formula>
    </cfRule>
    <cfRule type="colorScale" priority="3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5941" priority="3631" operator="greaterThan">
      <formula>0</formula>
    </cfRule>
    <cfRule type="colorScale" priority="3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5940" priority="3629" operator="greaterThan">
      <formula>0</formula>
    </cfRule>
    <cfRule type="colorScale" priority="3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5939" priority="3627" operator="greaterThan">
      <formula>0</formula>
    </cfRule>
    <cfRule type="colorScale" priority="3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5938" priority="3625" operator="greaterThan">
      <formula>0</formula>
    </cfRule>
    <cfRule type="colorScale" priority="3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5937" priority="3623" operator="greaterThan">
      <formula>0</formula>
    </cfRule>
    <cfRule type="colorScale" priority="3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5936" priority="3621" operator="greaterThan">
      <formula>0</formula>
    </cfRule>
    <cfRule type="colorScale" priority="3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5935" priority="3619" operator="greaterThan">
      <formula>0</formula>
    </cfRule>
    <cfRule type="colorScale" priority="3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5934" priority="3617" operator="greaterThan">
      <formula>0</formula>
    </cfRule>
    <cfRule type="colorScale" priority="3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933" priority="3615" operator="greaterThan">
      <formula>0</formula>
    </cfRule>
    <cfRule type="colorScale" priority="3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932" priority="3613" operator="greaterThan">
      <formula>0</formula>
    </cfRule>
    <cfRule type="colorScale" priority="3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931" priority="3611" operator="greaterThan">
      <formula>0</formula>
    </cfRule>
    <cfRule type="colorScale" priority="3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930" priority="3609" operator="greaterThan">
      <formula>0</formula>
    </cfRule>
    <cfRule type="colorScale" priority="3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929" priority="3607" operator="greaterThan">
      <formula>0</formula>
    </cfRule>
    <cfRule type="colorScale" priority="3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928" priority="3605" operator="greaterThan">
      <formula>0</formula>
    </cfRule>
    <cfRule type="colorScale" priority="3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927" priority="3603" operator="greaterThan">
      <formula>0</formula>
    </cfRule>
    <cfRule type="colorScale" priority="3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926" priority="3601" operator="greaterThan">
      <formula>0</formula>
    </cfRule>
    <cfRule type="colorScale" priority="3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5925" priority="3599" operator="greaterThan">
      <formula>0</formula>
    </cfRule>
    <cfRule type="colorScale" priority="3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924" priority="3597" operator="greaterThan">
      <formula>0</formula>
    </cfRule>
    <cfRule type="colorScale" priority="3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923" priority="3595" operator="greaterThan">
      <formula>0</formula>
    </cfRule>
    <cfRule type="colorScale" priority="3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922" priority="3593" operator="greaterThan">
      <formula>0</formula>
    </cfRule>
    <cfRule type="colorScale" priority="3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921" priority="3591" operator="greaterThan">
      <formula>0</formula>
    </cfRule>
    <cfRule type="colorScale" priority="3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920" priority="3589" operator="greaterThan">
      <formula>0</formula>
    </cfRule>
    <cfRule type="colorScale" priority="3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919" priority="3587" operator="greaterThan">
      <formula>0</formula>
    </cfRule>
    <cfRule type="colorScale" priority="3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918" priority="3585" operator="greaterThan">
      <formula>0</formula>
    </cfRule>
    <cfRule type="colorScale" priority="3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917" priority="3583" operator="greaterThan">
      <formula>0</formula>
    </cfRule>
    <cfRule type="colorScale" priority="3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916" priority="3581" operator="greaterThan">
      <formula>0</formula>
    </cfRule>
    <cfRule type="colorScale" priority="3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915" priority="3579" operator="greaterThan">
      <formula>0</formula>
    </cfRule>
    <cfRule type="colorScale" priority="3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914" priority="3577" operator="greaterThan">
      <formula>0</formula>
    </cfRule>
    <cfRule type="colorScale" priority="3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913" priority="3575" operator="greaterThan">
      <formula>0</formula>
    </cfRule>
    <cfRule type="colorScale" priority="3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912" priority="3573" operator="greaterThan">
      <formula>0</formula>
    </cfRule>
    <cfRule type="colorScale" priority="3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911" priority="3571" operator="greaterThan">
      <formula>0</formula>
    </cfRule>
    <cfRule type="colorScale" priority="3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910" priority="3569" operator="greaterThan">
      <formula>0</formula>
    </cfRule>
    <cfRule type="colorScale" priority="3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5909" priority="3567" operator="greaterThan">
      <formula>0</formula>
    </cfRule>
    <cfRule type="colorScale" priority="3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908" priority="3565" operator="greaterThan">
      <formula>0</formula>
    </cfRule>
    <cfRule type="colorScale" priority="3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907" priority="3563" operator="greaterThan">
      <formula>0</formula>
    </cfRule>
    <cfRule type="colorScale" priority="3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906" priority="3561" operator="greaterThan">
      <formula>0</formula>
    </cfRule>
    <cfRule type="colorScale" priority="3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905" priority="3559" operator="greaterThan">
      <formula>0</formula>
    </cfRule>
    <cfRule type="colorScale" priority="3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904" priority="3557" operator="greaterThan">
      <formula>0</formula>
    </cfRule>
    <cfRule type="colorScale" priority="3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903" priority="3555" operator="greaterThan">
      <formula>0</formula>
    </cfRule>
    <cfRule type="colorScale" priority="3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902" priority="3553" operator="greaterThan">
      <formula>0</formula>
    </cfRule>
    <cfRule type="colorScale" priority="3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901" priority="3551" operator="greaterThan">
      <formula>0</formula>
    </cfRule>
    <cfRule type="colorScale" priority="3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900" priority="3549" operator="greaterThan">
      <formula>0</formula>
    </cfRule>
    <cfRule type="colorScale" priority="3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899" priority="3547" operator="greaterThan">
      <formula>0</formula>
    </cfRule>
    <cfRule type="colorScale" priority="3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898" priority="3545" operator="greaterThan">
      <formula>0</formula>
    </cfRule>
    <cfRule type="colorScale" priority="3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897" priority="3543" operator="greaterThan">
      <formula>0</formula>
    </cfRule>
    <cfRule type="colorScale" priority="3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896" priority="3541" operator="greaterThan">
      <formula>0</formula>
    </cfRule>
    <cfRule type="colorScale" priority="3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895" priority="3539" operator="greaterThan">
      <formula>0</formula>
    </cfRule>
    <cfRule type="colorScale" priority="3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894" priority="3537" operator="greaterThan">
      <formula>0</formula>
    </cfRule>
    <cfRule type="colorScale" priority="3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5893" priority="3535" operator="greaterThan">
      <formula>0</formula>
    </cfRule>
    <cfRule type="colorScale" priority="3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892" priority="3533" operator="greaterThan">
      <formula>0</formula>
    </cfRule>
    <cfRule type="colorScale" priority="3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891" priority="3531" operator="greaterThan">
      <formula>0</formula>
    </cfRule>
    <cfRule type="colorScale" priority="3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890" priority="3529" operator="greaterThan">
      <formula>0</formula>
    </cfRule>
    <cfRule type="colorScale" priority="3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889" priority="3527" operator="greaterThan">
      <formula>0</formula>
    </cfRule>
    <cfRule type="colorScale" priority="3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888" priority="3525" operator="greaterThan">
      <formula>0</formula>
    </cfRule>
    <cfRule type="colorScale" priority="3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887" priority="3523" operator="greaterThan">
      <formula>0</formula>
    </cfRule>
    <cfRule type="colorScale" priority="3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886" priority="3521" operator="greaterThan">
      <formula>0</formula>
    </cfRule>
    <cfRule type="colorScale" priority="3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885" priority="3519" operator="greaterThan">
      <formula>0</formula>
    </cfRule>
    <cfRule type="colorScale" priority="3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884" priority="3517" operator="greaterThan">
      <formula>0</formula>
    </cfRule>
    <cfRule type="colorScale" priority="3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883" priority="3515" operator="greaterThan">
      <formula>0</formula>
    </cfRule>
    <cfRule type="colorScale" priority="3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882" priority="3513" operator="greaterThan">
      <formula>0</formula>
    </cfRule>
    <cfRule type="colorScale" priority="3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881" priority="3511" operator="greaterThan">
      <formula>0</formula>
    </cfRule>
    <cfRule type="colorScale" priority="3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880" priority="3509" operator="greaterThan">
      <formula>0</formula>
    </cfRule>
    <cfRule type="colorScale" priority="3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879" priority="3507" operator="greaterThan">
      <formula>0</formula>
    </cfRule>
    <cfRule type="colorScale" priority="3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878" priority="3505" operator="greaterThan">
      <formula>0</formula>
    </cfRule>
    <cfRule type="colorScale" priority="3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5877" priority="3503" operator="greaterThan">
      <formula>0</formula>
    </cfRule>
    <cfRule type="colorScale" priority="3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5876" priority="3501" operator="greaterThan">
      <formula>0</formula>
    </cfRule>
    <cfRule type="colorScale" priority="3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5875" priority="3499" operator="greaterThan">
      <formula>0</formula>
    </cfRule>
    <cfRule type="colorScale" priority="3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5874" priority="3497" operator="greaterThan">
      <formula>0</formula>
    </cfRule>
    <cfRule type="colorScale" priority="3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5873" priority="3495" operator="greaterThan">
      <formula>0</formula>
    </cfRule>
    <cfRule type="colorScale" priority="3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5872" priority="3493" operator="greaterThan">
      <formula>0</formula>
    </cfRule>
    <cfRule type="colorScale" priority="3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5871" priority="3491" operator="greaterThan">
      <formula>0</formula>
    </cfRule>
    <cfRule type="colorScale" priority="3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5870" priority="3489" operator="greaterThan">
      <formula>0</formula>
    </cfRule>
    <cfRule type="colorScale" priority="3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5869" priority="3487" operator="greaterThan">
      <formula>0</formula>
    </cfRule>
    <cfRule type="colorScale" priority="3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5868" priority="3485" operator="greaterThan">
      <formula>0</formula>
    </cfRule>
    <cfRule type="colorScale" priority="3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5867" priority="3483" operator="greaterThan">
      <formula>0</formula>
    </cfRule>
    <cfRule type="colorScale" priority="3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866" priority="3481" operator="greaterThan">
      <formula>0</formula>
    </cfRule>
    <cfRule type="colorScale" priority="3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5865" priority="3479" operator="greaterThan">
      <formula>0</formula>
    </cfRule>
    <cfRule type="colorScale" priority="3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864" priority="3477" operator="greaterThan">
      <formula>0</formula>
    </cfRule>
    <cfRule type="colorScale" priority="3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5863" priority="3475" operator="greaterThan">
      <formula>0</formula>
    </cfRule>
    <cfRule type="colorScale" priority="3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5862" priority="3473" operator="greaterThan">
      <formula>0</formula>
    </cfRule>
    <cfRule type="colorScale" priority="3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861" priority="3471" operator="greaterThan">
      <formula>0</formula>
    </cfRule>
    <cfRule type="colorScale" priority="3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860" priority="3469" operator="greaterThan">
      <formula>0</formula>
    </cfRule>
    <cfRule type="colorScale" priority="3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859" priority="3467" operator="greaterThan">
      <formula>0</formula>
    </cfRule>
    <cfRule type="colorScale" priority="3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858" priority="3465" operator="greaterThan">
      <formula>0</formula>
    </cfRule>
    <cfRule type="colorScale" priority="3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857" priority="3463" operator="greaterThan">
      <formula>0</formula>
    </cfRule>
    <cfRule type="colorScale" priority="3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856" priority="3461" operator="greaterThan">
      <formula>0</formula>
    </cfRule>
    <cfRule type="colorScale" priority="3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855" priority="3459" operator="greaterThan">
      <formula>0</formula>
    </cfRule>
    <cfRule type="colorScale" priority="3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854" priority="3457" operator="greaterThan">
      <formula>0</formula>
    </cfRule>
    <cfRule type="colorScale" priority="3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853" priority="3455" operator="greaterThan">
      <formula>0</formula>
    </cfRule>
    <cfRule type="colorScale" priority="3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852" priority="3453" operator="greaterThan">
      <formula>0</formula>
    </cfRule>
    <cfRule type="colorScale" priority="3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5851" priority="3451" operator="greaterThan">
      <formula>0</formula>
    </cfRule>
    <cfRule type="colorScale" priority="3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850" priority="3449" operator="greaterThan">
      <formula>0</formula>
    </cfRule>
    <cfRule type="colorScale" priority="3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5849" priority="3447" operator="greaterThan">
      <formula>0</formula>
    </cfRule>
    <cfRule type="colorScale" priority="3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848" priority="3445" operator="greaterThan">
      <formula>0</formula>
    </cfRule>
    <cfRule type="colorScale" priority="3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5847" priority="3443" operator="greaterThan">
      <formula>0</formula>
    </cfRule>
    <cfRule type="colorScale" priority="3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5846" priority="3441" operator="greaterThan">
      <formula>0</formula>
    </cfRule>
    <cfRule type="colorScale" priority="3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845" priority="3439" operator="greaterThan">
      <formula>0</formula>
    </cfRule>
    <cfRule type="colorScale" priority="3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844" priority="3437" operator="greaterThan">
      <formula>0</formula>
    </cfRule>
    <cfRule type="colorScale" priority="3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843" priority="3435" operator="greaterThan">
      <formula>0</formula>
    </cfRule>
    <cfRule type="colorScale" priority="3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842" priority="3433" operator="greaterThan">
      <formula>0</formula>
    </cfRule>
    <cfRule type="colorScale" priority="3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841" priority="3431" operator="greaterThan">
      <formula>0</formula>
    </cfRule>
    <cfRule type="colorScale" priority="3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840" priority="3429" operator="greaterThan">
      <formula>0</formula>
    </cfRule>
    <cfRule type="colorScale" priority="3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839" priority="3427" operator="greaterThan">
      <formula>0</formula>
    </cfRule>
    <cfRule type="colorScale" priority="3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838" priority="3425" operator="greaterThan">
      <formula>0</formula>
    </cfRule>
    <cfRule type="colorScale" priority="3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837" priority="3423" operator="greaterThan">
      <formula>0</formula>
    </cfRule>
    <cfRule type="colorScale" priority="3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836" priority="3421" operator="greaterThan">
      <formula>0</formula>
    </cfRule>
    <cfRule type="colorScale" priority="3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835" priority="3419" operator="greaterThan">
      <formula>0</formula>
    </cfRule>
    <cfRule type="colorScale" priority="3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834" priority="3417" operator="greaterThan">
      <formula>0</formula>
    </cfRule>
    <cfRule type="colorScale" priority="3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833" priority="3415" operator="greaterThan">
      <formula>0</formula>
    </cfRule>
    <cfRule type="colorScale" priority="3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832" priority="3413" operator="greaterThan">
      <formula>0</formula>
    </cfRule>
    <cfRule type="colorScale" priority="3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831" priority="3411" operator="greaterThan">
      <formula>0</formula>
    </cfRule>
    <cfRule type="colorScale" priority="3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830" priority="3409" operator="greaterThan">
      <formula>0</formula>
    </cfRule>
    <cfRule type="colorScale" priority="3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829" priority="3407" operator="greaterThan">
      <formula>0</formula>
    </cfRule>
    <cfRule type="colorScale" priority="3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828" priority="3405" operator="greaterThan">
      <formula>0</formula>
    </cfRule>
    <cfRule type="colorScale" priority="3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827" priority="3403" operator="greaterThan">
      <formula>0</formula>
    </cfRule>
    <cfRule type="colorScale" priority="3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826" priority="3401" operator="greaterThan">
      <formula>0</formula>
    </cfRule>
    <cfRule type="colorScale" priority="3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825" priority="3399" operator="greaterThan">
      <formula>0</formula>
    </cfRule>
    <cfRule type="colorScale" priority="3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824" priority="3397" operator="greaterThan">
      <formula>0</formula>
    </cfRule>
    <cfRule type="colorScale" priority="3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823" priority="3395" operator="greaterThan">
      <formula>0</formula>
    </cfRule>
    <cfRule type="colorScale" priority="3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822" priority="3393" operator="greaterThan">
      <formula>0</formula>
    </cfRule>
    <cfRule type="colorScale" priority="3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821" priority="3391" operator="greaterThan">
      <formula>0</formula>
    </cfRule>
    <cfRule type="colorScale" priority="3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820" priority="3389" operator="greaterThan">
      <formula>0</formula>
    </cfRule>
    <cfRule type="colorScale" priority="3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819" priority="3387" operator="greaterThan">
      <formula>0</formula>
    </cfRule>
    <cfRule type="colorScale" priority="3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818" priority="3385" operator="greaterThan">
      <formula>0</formula>
    </cfRule>
    <cfRule type="colorScale" priority="3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817" priority="3383" operator="greaterThan">
      <formula>0</formula>
    </cfRule>
    <cfRule type="colorScale" priority="3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816" priority="3381" operator="greaterThan">
      <formula>0</formula>
    </cfRule>
    <cfRule type="colorScale" priority="3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815" priority="3379" operator="greaterThan">
      <formula>0</formula>
    </cfRule>
    <cfRule type="colorScale" priority="3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814" priority="3377" operator="greaterThan">
      <formula>0</formula>
    </cfRule>
    <cfRule type="colorScale" priority="3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5813" priority="3375" operator="greaterThan">
      <formula>0</formula>
    </cfRule>
    <cfRule type="colorScale" priority="3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5812" priority="3373" operator="greaterThan">
      <formula>0</formula>
    </cfRule>
    <cfRule type="colorScale" priority="3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5811" priority="3371" operator="greaterThan">
      <formula>0</formula>
    </cfRule>
    <cfRule type="colorScale" priority="3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5810" priority="3369" operator="greaterThan">
      <formula>0</formula>
    </cfRule>
    <cfRule type="colorScale" priority="3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5809" priority="3367" operator="greaterThan">
      <formula>0</formula>
    </cfRule>
    <cfRule type="colorScale" priority="3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5808" priority="3365" operator="greaterThan">
      <formula>0</formula>
    </cfRule>
    <cfRule type="colorScale" priority="3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5807" priority="3363" operator="greaterThan">
      <formula>0</formula>
    </cfRule>
    <cfRule type="colorScale" priority="3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5806" priority="3361" operator="greaterThan">
      <formula>0</formula>
    </cfRule>
    <cfRule type="colorScale" priority="3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5805" priority="3359" operator="greaterThan">
      <formula>0</formula>
    </cfRule>
    <cfRule type="colorScale" priority="3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5804" priority="3357" operator="greaterThan">
      <formula>0</formula>
    </cfRule>
    <cfRule type="colorScale" priority="3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5803" priority="3355" operator="greaterThan">
      <formula>0</formula>
    </cfRule>
    <cfRule type="colorScale" priority="3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5802" priority="3353" operator="greaterThan">
      <formula>0</formula>
    </cfRule>
    <cfRule type="colorScale" priority="3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5801" priority="3351" operator="greaterThan">
      <formula>0</formula>
    </cfRule>
    <cfRule type="colorScale" priority="3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5800" priority="3349" operator="greaterThan">
      <formula>0</formula>
    </cfRule>
    <cfRule type="colorScale" priority="3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5799" priority="3347" operator="greaterThan">
      <formula>0</formula>
    </cfRule>
    <cfRule type="colorScale" priority="3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5798" priority="3345" operator="greaterThan">
      <formula>0</formula>
    </cfRule>
    <cfRule type="colorScale" priority="3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5797" priority="3343" operator="greaterThan">
      <formula>0</formula>
    </cfRule>
    <cfRule type="colorScale" priority="3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5796" priority="3341" operator="greaterThan">
      <formula>0</formula>
    </cfRule>
    <cfRule type="colorScale" priority="3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5795" priority="3339" operator="greaterThan">
      <formula>0</formula>
    </cfRule>
    <cfRule type="colorScale" priority="3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5794" priority="3337" operator="greaterThan">
      <formula>0</formula>
    </cfRule>
    <cfRule type="colorScale" priority="3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5793" priority="3335" operator="greaterThan">
      <formula>0</formula>
    </cfRule>
    <cfRule type="colorScale" priority="3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5792" priority="3333" operator="greaterThan">
      <formula>0</formula>
    </cfRule>
    <cfRule type="colorScale" priority="3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5791" priority="3331" operator="greaterThan">
      <formula>0</formula>
    </cfRule>
    <cfRule type="colorScale" priority="3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5790" priority="3329" operator="greaterThan">
      <formula>0</formula>
    </cfRule>
    <cfRule type="colorScale" priority="3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5789" priority="3327" operator="greaterThan">
      <formula>0</formula>
    </cfRule>
    <cfRule type="colorScale" priority="3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5788" priority="3325" operator="greaterThan">
      <formula>0</formula>
    </cfRule>
    <cfRule type="colorScale" priority="3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5787" priority="3323" operator="greaterThan">
      <formula>0</formula>
    </cfRule>
    <cfRule type="colorScale" priority="3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5786" priority="3321" operator="greaterThan">
      <formula>0</formula>
    </cfRule>
    <cfRule type="colorScale" priority="3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5785" priority="3319" operator="greaterThan">
      <formula>0</formula>
    </cfRule>
    <cfRule type="colorScale" priority="3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5784" priority="3317" operator="greaterThan">
      <formula>0</formula>
    </cfRule>
    <cfRule type="colorScale" priority="3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5783" priority="3315" operator="greaterThan">
      <formula>0</formula>
    </cfRule>
    <cfRule type="colorScale" priority="3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5782" priority="3313" operator="greaterThan">
      <formula>0</formula>
    </cfRule>
    <cfRule type="colorScale" priority="3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5781" priority="3311" operator="greaterThan">
      <formula>0</formula>
    </cfRule>
    <cfRule type="colorScale" priority="3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5780" priority="3309" operator="greaterThan">
      <formula>0</formula>
    </cfRule>
    <cfRule type="colorScale" priority="3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5779" priority="3307" operator="greaterThan">
      <formula>0</formula>
    </cfRule>
    <cfRule type="colorScale" priority="3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5778" priority="3305" operator="greaterThan">
      <formula>0</formula>
    </cfRule>
    <cfRule type="colorScale" priority="3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5777" priority="3303" operator="greaterThan">
      <formula>0</formula>
    </cfRule>
    <cfRule type="colorScale" priority="3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5776" priority="3301" operator="greaterThan">
      <formula>0</formula>
    </cfRule>
    <cfRule type="colorScale" priority="3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5775" priority="3299" operator="greaterThan">
      <formula>0</formula>
    </cfRule>
    <cfRule type="colorScale" priority="3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5774" priority="3297" operator="greaterThan">
      <formula>0</formula>
    </cfRule>
    <cfRule type="colorScale" priority="3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5773" priority="3295" operator="greaterThan">
      <formula>0</formula>
    </cfRule>
    <cfRule type="colorScale" priority="3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5772" priority="3293" operator="greaterThan">
      <formula>0</formula>
    </cfRule>
    <cfRule type="colorScale" priority="3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5771" priority="3291" operator="greaterThan">
      <formula>0</formula>
    </cfRule>
    <cfRule type="colorScale" priority="3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5770" priority="3289" operator="greaterThan">
      <formula>0</formula>
    </cfRule>
    <cfRule type="colorScale" priority="3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5769" priority="3287" operator="greaterThan">
      <formula>0</formula>
    </cfRule>
    <cfRule type="colorScale" priority="3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5768" priority="3285" operator="greaterThan">
      <formula>0</formula>
    </cfRule>
    <cfRule type="colorScale" priority="3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5767" priority="3283" operator="greaterThan">
      <formula>0</formula>
    </cfRule>
    <cfRule type="colorScale" priority="3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5766" priority="3281" operator="greaterThan">
      <formula>0</formula>
    </cfRule>
    <cfRule type="colorScale" priority="3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5765" priority="3279" operator="greaterThan">
      <formula>0</formula>
    </cfRule>
    <cfRule type="colorScale" priority="3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5764" priority="3277" operator="greaterThan">
      <formula>0</formula>
    </cfRule>
    <cfRule type="colorScale" priority="3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5763" priority="3275" operator="greaterThan">
      <formula>0</formula>
    </cfRule>
    <cfRule type="colorScale" priority="3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5762" priority="3273" operator="greaterThan">
      <formula>0</formula>
    </cfRule>
    <cfRule type="colorScale" priority="3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5761" priority="3271" operator="greaterThan">
      <formula>0</formula>
    </cfRule>
    <cfRule type="colorScale" priority="3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5760" priority="3269" operator="greaterThan">
      <formula>0</formula>
    </cfRule>
    <cfRule type="colorScale" priority="3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5759" priority="3267" operator="greaterThan">
      <formula>0</formula>
    </cfRule>
    <cfRule type="colorScale" priority="3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5758" priority="3265" operator="greaterThan">
      <formula>0</formula>
    </cfRule>
    <cfRule type="colorScale" priority="3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5757" priority="3263" operator="greaterThan">
      <formula>0</formula>
    </cfRule>
    <cfRule type="colorScale" priority="3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5756" priority="3261" operator="greaterThan">
      <formula>0</formula>
    </cfRule>
    <cfRule type="colorScale" priority="3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5755" priority="3259" operator="greaterThan">
      <formula>0</formula>
    </cfRule>
    <cfRule type="colorScale" priority="3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5754" priority="3257" operator="greaterThan">
      <formula>0</formula>
    </cfRule>
    <cfRule type="colorScale" priority="3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5753" priority="3255" operator="greaterThan">
      <formula>0</formula>
    </cfRule>
    <cfRule type="colorScale" priority="3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5752" priority="3253" operator="greaterThan">
      <formula>0</formula>
    </cfRule>
    <cfRule type="colorScale" priority="3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5751" priority="3251" operator="greaterThan">
      <formula>0</formula>
    </cfRule>
    <cfRule type="colorScale" priority="3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5750" priority="3249" operator="greaterThan">
      <formula>0</formula>
    </cfRule>
    <cfRule type="colorScale" priority="3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5749" priority="3247" operator="greaterThan">
      <formula>0</formula>
    </cfRule>
    <cfRule type="colorScale" priority="3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5748" priority="3245" operator="greaterThan">
      <formula>0</formula>
    </cfRule>
    <cfRule type="colorScale" priority="3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5747" priority="3243" operator="greaterThan">
      <formula>0</formula>
    </cfRule>
    <cfRule type="colorScale" priority="3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5746" priority="3241" operator="greaterThan">
      <formula>0</formula>
    </cfRule>
    <cfRule type="colorScale" priority="3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5745" priority="3239" operator="greaterThan">
      <formula>0</formula>
    </cfRule>
    <cfRule type="colorScale" priority="3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5744" priority="3237" operator="greaterThan">
      <formula>0</formula>
    </cfRule>
    <cfRule type="colorScale" priority="3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5743" priority="3235" operator="greaterThan">
      <formula>0</formula>
    </cfRule>
    <cfRule type="colorScale" priority="3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5742" priority="3233" operator="greaterThan">
      <formula>0</formula>
    </cfRule>
    <cfRule type="colorScale" priority="3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5741" priority="3231" operator="greaterThan">
      <formula>0</formula>
    </cfRule>
    <cfRule type="colorScale" priority="3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5740" priority="3229" operator="greaterThan">
      <formula>0</formula>
    </cfRule>
    <cfRule type="colorScale" priority="3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5739" priority="3227" operator="greaterThan">
      <formula>0</formula>
    </cfRule>
    <cfRule type="colorScale" priority="3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5738" priority="3225" operator="greaterThan">
      <formula>0</formula>
    </cfRule>
    <cfRule type="colorScale" priority="3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5737" priority="3223" operator="greaterThan">
      <formula>0</formula>
    </cfRule>
    <cfRule type="colorScale" priority="3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5736" priority="3221" operator="greaterThan">
      <formula>0</formula>
    </cfRule>
    <cfRule type="colorScale" priority="3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5735" priority="3219" operator="greaterThan">
      <formula>0</formula>
    </cfRule>
    <cfRule type="colorScale" priority="3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5734" priority="3217" operator="greaterThan">
      <formula>0</formula>
    </cfRule>
    <cfRule type="colorScale" priority="3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5733" priority="3215" operator="greaterThan">
      <formula>0</formula>
    </cfRule>
    <cfRule type="colorScale" priority="3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5732" priority="3213" operator="greaterThan">
      <formula>0</formula>
    </cfRule>
    <cfRule type="colorScale" priority="3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5731" priority="3211" operator="greaterThan">
      <formula>0</formula>
    </cfRule>
    <cfRule type="colorScale" priority="3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5730" priority="3209" operator="greaterThan">
      <formula>0</formula>
    </cfRule>
    <cfRule type="colorScale" priority="3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5729" priority="3207" operator="greaterThan">
      <formula>0</formula>
    </cfRule>
    <cfRule type="colorScale" priority="3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5728" priority="3205" operator="greaterThan">
      <formula>0</formula>
    </cfRule>
    <cfRule type="colorScale" priority="3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5727" priority="3203" operator="greaterThan">
      <formula>0</formula>
    </cfRule>
    <cfRule type="colorScale" priority="3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5726" priority="3201" operator="greaterThan">
      <formula>0</formula>
    </cfRule>
    <cfRule type="colorScale" priority="3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5725" priority="3199" operator="greaterThan">
      <formula>0</formula>
    </cfRule>
    <cfRule type="colorScale" priority="3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5724" priority="3197" operator="greaterThan">
      <formula>0</formula>
    </cfRule>
    <cfRule type="colorScale" priority="3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5723" priority="3195" operator="greaterThan">
      <formula>0</formula>
    </cfRule>
    <cfRule type="colorScale" priority="3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5722" priority="3193" operator="greaterThan">
      <formula>0</formula>
    </cfRule>
    <cfRule type="colorScale" priority="3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5721" priority="3191" operator="greaterThan">
      <formula>0</formula>
    </cfRule>
    <cfRule type="colorScale" priority="3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5720" priority="3189" operator="greaterThan">
      <formula>0</formula>
    </cfRule>
    <cfRule type="colorScale" priority="3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5719" priority="3187" operator="greaterThan">
      <formula>0</formula>
    </cfRule>
    <cfRule type="colorScale" priority="3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5718" priority="3185" operator="greaterThan">
      <formula>0</formula>
    </cfRule>
    <cfRule type="colorScale" priority="3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5717" priority="3183" operator="greaterThan">
      <formula>0</formula>
    </cfRule>
    <cfRule type="colorScale" priority="3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5716" priority="3181" operator="greaterThan">
      <formula>0</formula>
    </cfRule>
    <cfRule type="colorScale" priority="3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5715" priority="3179" operator="greaterThan">
      <formula>0</formula>
    </cfRule>
    <cfRule type="colorScale" priority="3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5714" priority="3177" operator="greaterThan">
      <formula>0</formula>
    </cfRule>
    <cfRule type="colorScale" priority="3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5713" priority="3175" operator="greaterThan">
      <formula>0</formula>
    </cfRule>
    <cfRule type="colorScale" priority="3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5712" priority="3173" operator="greaterThan">
      <formula>0</formula>
    </cfRule>
    <cfRule type="colorScale" priority="3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5711" priority="3171" operator="greaterThan">
      <formula>0</formula>
    </cfRule>
    <cfRule type="colorScale" priority="3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5710" priority="3169" operator="greaterThan">
      <formula>0</formula>
    </cfRule>
    <cfRule type="colorScale" priority="3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5709" priority="3167" operator="greaterThan">
      <formula>0</formula>
    </cfRule>
    <cfRule type="colorScale" priority="3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5708" priority="3165" operator="greaterThan">
      <formula>0</formula>
    </cfRule>
    <cfRule type="colorScale" priority="3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5707" priority="3163" operator="greaterThan">
      <formula>0</formula>
    </cfRule>
    <cfRule type="colorScale" priority="3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5706" priority="3161" operator="greaterThan">
      <formula>0</formula>
    </cfRule>
    <cfRule type="colorScale" priority="3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5705" priority="3159" operator="greaterThan">
      <formula>0</formula>
    </cfRule>
    <cfRule type="colorScale" priority="3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5704" priority="3157" operator="greaterThan">
      <formula>0</formula>
    </cfRule>
    <cfRule type="colorScale" priority="3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5703" priority="3155" operator="greaterThan">
      <formula>0</formula>
    </cfRule>
    <cfRule type="colorScale" priority="3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5702" priority="3153" operator="greaterThan">
      <formula>0</formula>
    </cfRule>
    <cfRule type="colorScale" priority="3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5701" priority="3151" operator="greaterThan">
      <formula>0</formula>
    </cfRule>
    <cfRule type="colorScale" priority="3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5700" priority="3149" operator="greaterThan">
      <formula>0</formula>
    </cfRule>
    <cfRule type="colorScale" priority="3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5699" priority="3147" operator="greaterThan">
      <formula>0</formula>
    </cfRule>
    <cfRule type="colorScale" priority="3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5698" priority="3145" operator="greaterThan">
      <formula>0</formula>
    </cfRule>
    <cfRule type="colorScale" priority="3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5697" priority="3143" operator="greaterThan">
      <formula>0</formula>
    </cfRule>
    <cfRule type="colorScale" priority="3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5696" priority="3141" operator="greaterThan">
      <formula>0</formula>
    </cfRule>
    <cfRule type="colorScale" priority="3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5695" priority="3139" operator="greaterThan">
      <formula>0</formula>
    </cfRule>
    <cfRule type="colorScale" priority="3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5694" priority="3137" operator="greaterThan">
      <formula>0</formula>
    </cfRule>
    <cfRule type="colorScale" priority="3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5693" priority="3135" operator="greaterThan">
      <formula>0</formula>
    </cfRule>
    <cfRule type="colorScale" priority="3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5692" priority="3133" operator="greaterThan">
      <formula>0</formula>
    </cfRule>
    <cfRule type="colorScale" priority="3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5691" priority="3131" operator="greaterThan">
      <formula>0</formula>
    </cfRule>
    <cfRule type="colorScale" priority="3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5690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5689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5688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5687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5686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5685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5684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5683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5682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5681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5680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5679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5678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5677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5676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5675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5674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5673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5672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5671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5670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5669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5668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5667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5666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5665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5664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5663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5662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5661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5660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5659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5658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5657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5656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5655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5654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5653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5652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5651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5650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5649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5648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5647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5646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5645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5644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5643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5642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5641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5640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5639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5638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5637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5636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5635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5634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5633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5632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5631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5630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5629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5628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5627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5626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5625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5624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5623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5622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5621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5620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5619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5618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617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616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615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614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613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612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611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610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5609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5608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5607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5606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5605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5604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5603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602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601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600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599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598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597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596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5595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594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593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592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591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590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589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588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587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586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585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584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583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582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581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580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579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578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577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576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575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574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573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572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571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570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569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568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567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566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5565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564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563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562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561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560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559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558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557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556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555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554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553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552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551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550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549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548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547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546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545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544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543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542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541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540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539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538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537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536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5535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534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533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532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531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530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529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528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527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526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525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524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523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522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521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520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519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518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517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516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515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514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513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512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511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510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509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508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507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506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5505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5504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5503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5502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5501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5500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5499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5498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5497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5496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5495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494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5493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492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5491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5490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5489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5488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5487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5486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5485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5484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5483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5482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5481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5480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5479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478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5477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5476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475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474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473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472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471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470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469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468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467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466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5465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464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5463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462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5461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5460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459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458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457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456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455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454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453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452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451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5450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5449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448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5447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5446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445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444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443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442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441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440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439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438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437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436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435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434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433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432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431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430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429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428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427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426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425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424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423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422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421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420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419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418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417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416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415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414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413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412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411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410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409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408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407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406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405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404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403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402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401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400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399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398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397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396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395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394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393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392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391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390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389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388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387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386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5385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5384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5383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5382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5381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5380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5379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5378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5377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5376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5375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5374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5373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5372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5371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5370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5369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5368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5367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5366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5365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5364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5363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5362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5361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5360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5359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5358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5357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5356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5355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5354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5353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5352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5351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5350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5349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5348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5347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5346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5345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5344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5343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5342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5341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5340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5339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5338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5337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5336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5335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5334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5333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5332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5331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5330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5329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5328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5327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5326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5325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5324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5323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5322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5321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5320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5319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5318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5317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5316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5315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5314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5313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5312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5311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5310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5309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5308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5307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5306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5305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5304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5303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5302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5301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5300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5299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5298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5297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5296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5295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5294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5293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5292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5291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5290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5289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5288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5287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5286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5285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5284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5283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5282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5281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5280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5279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5278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5277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5276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5275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5274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5273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5272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5271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5270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5269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5268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5267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5266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5265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5264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5263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5262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5261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5260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5259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5258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5257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5256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5255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5254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5253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5252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5251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5250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5249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5248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5247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5246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5245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5244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5243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5242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5241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5240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5239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5238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5237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5236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5235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5234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5233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5232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5231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5230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5229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5228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5227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5226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5225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5224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5223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5222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5221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5220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219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218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217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216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215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214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213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212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5211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5210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5209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5208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5207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5206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5205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204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203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202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201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200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199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198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5197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196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195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194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193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192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191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190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189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188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187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186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185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184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183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182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181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180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179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178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177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176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175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174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173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172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171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170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169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168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5167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166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165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164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163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162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161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160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159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158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157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156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155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154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153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152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151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150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149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148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147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146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145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144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143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142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141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140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139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138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5137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136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135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134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133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132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131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130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129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128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127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126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125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124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123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122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121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120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119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118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117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116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115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114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113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112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111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110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109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108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5107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5106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5105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5104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5103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5102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5101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5100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5099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5098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5097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096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5095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094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5093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5092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5091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5090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5089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5088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5087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5086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5085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5084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5083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5082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5081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080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5079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5078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077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076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075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074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073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072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071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070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069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068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5067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066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5065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064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5063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5062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061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060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059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058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057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056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055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054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053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5052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5051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050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5049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5048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047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046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045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044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043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042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041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040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039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038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037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036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035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034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033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032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031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030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029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028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027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026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025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024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023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022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021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020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019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018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017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016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015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014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013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012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011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010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009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008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007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006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005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004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003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002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001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000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999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998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997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996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995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994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993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992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991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990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4989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4988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4987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4986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4985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4984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4983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4982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4981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4980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4979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4978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4977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4976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4975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4974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4973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4972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4971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4970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4969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4968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4967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4966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4965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4964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4963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4962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4961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4960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4959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4958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4957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4956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4955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4954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4953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4952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4951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4950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4949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4948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4947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4946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4945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4944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4943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4942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4941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4940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4939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4938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4937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4936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4935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4934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4933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4932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4931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4930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4929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4928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4927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4926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4925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4924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4923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4922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4921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4920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4919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4918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4917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4916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4915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4914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4913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4912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4911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4910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4909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4908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4907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4906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4905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4904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4903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4902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4901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4900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4899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4898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4897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4896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4895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4894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4893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4892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4891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4890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4889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4888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4887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4886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4885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4884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4883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4882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4881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4880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4879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4878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4877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4876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875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4874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4873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4872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4871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4870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4869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4868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4867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4866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4865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4864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4863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4862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4861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4860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4859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4858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4857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4856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4855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4854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4853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4852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4851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4850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4849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4848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4847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4846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4845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4844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4843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4842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4841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4840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4839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4838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4837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4836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4835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4834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4833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4832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4831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4830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4829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4828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4827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4826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4825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4824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4823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4822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4821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4820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4819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4818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4817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4816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4815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4814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4813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4812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4811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4810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4809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4808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4807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4806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4805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4804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4803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4802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4801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4800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4799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4798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4797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4796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4795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4794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4793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4792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4791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4790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4789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4788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4787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4786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4785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4784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4783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4782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4781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4780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4779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4778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4777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4776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4775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4774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4773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4772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4771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4770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4769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4768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4767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4766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4765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4764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4763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4762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4761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4760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4759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4758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4757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4756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4755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4754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4753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4752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4751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4750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4749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4748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4747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4746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4745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4744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4743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4742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4741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4740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4739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4738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4737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4736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4735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4734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4733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4732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4731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4730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4729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728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4727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726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4725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4724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4723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4722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4721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4720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4719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4718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4717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4716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4715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4714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4713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712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4711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4710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4709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708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707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706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705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704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703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702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701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700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699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698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697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696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695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694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693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692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691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690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689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688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687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686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685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684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683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682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681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680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4679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678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677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676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675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674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673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672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671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670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669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668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667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666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665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664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663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662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661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660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659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658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657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656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655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654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653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652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651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650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4649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648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647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646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645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644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643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642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641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640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639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638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637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636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4635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4634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633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632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631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630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629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628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627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626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625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624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623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622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4621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4620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4619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4618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4617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4616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4615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4614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4613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4612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4611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4610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4609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4608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4607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4606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4605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4604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4603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4602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4601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4600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4599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4598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4597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4596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4595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4594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4593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4592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4591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4590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4589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4588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4587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4586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4585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4584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4583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4582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4581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4580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4579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4578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4577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4576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4575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4574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4573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4572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4571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4570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4569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4568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4567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4566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4565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4564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4563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4562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4561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4560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4559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4558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4557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4556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4555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4554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4553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4552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4551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4550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4549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4548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4547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4546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4545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4544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4543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4542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4541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4540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4539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4538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4537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4536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4535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4534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4533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4532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4531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4530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4529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4528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4527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4526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4525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4524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4523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4522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4521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4520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4519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4518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4517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4516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4515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4514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4513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4512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4511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4510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4509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4508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4507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4506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4505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4504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4503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4502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4501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4500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4499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4498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4497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4496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4495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4494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4493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4492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4491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4490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4489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4488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4487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4486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4485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4484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4483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4482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4481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4480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4479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4478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4477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4476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4475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4474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4473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4472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4471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4470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4469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4468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4467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4466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4465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4464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4463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4462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4461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4460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4459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4458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4457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4456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4455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4454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4453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4452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4451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4450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4449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4448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4447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4446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4445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4444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4443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4442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4441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4440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4439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4438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4437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4436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4435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4434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4433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4432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4431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4430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4429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4428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4427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4426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4425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4424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4423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4422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4421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4420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4419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4418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4417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4416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4415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4414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4413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4412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4411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4410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4409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4408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4407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4406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4405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4404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4403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4402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4401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4400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4399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4398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4397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4396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395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4394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4393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4392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4391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4390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4389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4388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4387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4386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4385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4384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4383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4382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4381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4380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4379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4378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4377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4376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4375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4374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4373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4372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4371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4370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4369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4368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4367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4366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4365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4364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4363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4362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4361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4360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4359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4358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4357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4356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4355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4354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4353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4352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4351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4350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4349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4348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4347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4346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4345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4344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4343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4342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4341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4340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4339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4338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4337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4336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4335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4334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4333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4332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4331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4330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4329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4328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4327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4326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4325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4324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4323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4322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4321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4320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4319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4318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4317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4316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4315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4314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4313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4312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4311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4310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4309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4308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4307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4306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4305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4304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4303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4302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4301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4300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4299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4298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4297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4296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4295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4294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4293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4292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4291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4290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4289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4288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4287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4286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4285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4284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4283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4282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4281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4280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4279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4278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4277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4276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4275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4274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4273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4272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4271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4270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4269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4268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4267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4266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4265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4264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4263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4262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4261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4260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4259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4258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4257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4256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4255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4254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4253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4252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4251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4250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4249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4248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4247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4246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4245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4244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4243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4242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4241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4240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4239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4238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4237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4236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4235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234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4233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232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4231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4230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4229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4228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4227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4226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4225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4224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4223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4222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4221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4220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4219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218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4217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4216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4215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214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213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212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211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210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209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208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207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206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205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204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203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202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201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200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199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198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197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196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195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194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193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192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191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190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189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188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187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186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4185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184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183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182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181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180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179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178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177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176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175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174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173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172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171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170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169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168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167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166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165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164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163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162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161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160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159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158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157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156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4155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154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153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152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151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150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149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148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147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146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145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144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143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142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4141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4140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139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138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137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136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135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134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133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132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131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130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129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128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4127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4126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46" orientation="portrait" r:id="rId1"/>
  <ignoredErrors>
    <ignoredError sqref="H9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3"/>
  <sheetViews>
    <sheetView zoomScale="75" zoomScaleNormal="75" workbookViewId="0">
      <selection activeCell="F8" sqref="F8"/>
    </sheetView>
  </sheetViews>
  <sheetFormatPr defaultRowHeight="18.75" x14ac:dyDescent="0.3"/>
  <cols>
    <col min="1" max="1" width="4.140625" style="1" customWidth="1"/>
    <col min="2" max="2" width="9.140625" style="1"/>
    <col min="3" max="3" width="17" style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4.14062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5" width="9.5703125" style="1" customWidth="1"/>
    <col min="16" max="16" width="9.28515625" customWidth="1"/>
    <col min="17" max="17" width="9.28515625" bestFit="1" customWidth="1"/>
    <col min="18" max="18" width="3.5703125" customWidth="1"/>
    <col min="19" max="19" width="12.140625" customWidth="1"/>
    <col min="20" max="20" width="10" customWidth="1"/>
    <col min="21" max="21" width="11.140625" customWidth="1"/>
    <col min="22" max="22" width="12" customWidth="1"/>
    <col min="23" max="23" width="10.5703125" customWidth="1"/>
    <col min="24" max="24" width="12.85546875" customWidth="1"/>
    <col min="25" max="25" width="12.5703125" customWidth="1"/>
    <col min="26" max="26" width="12" customWidth="1"/>
    <col min="27" max="27" width="11.140625" customWidth="1"/>
    <col min="28" max="28" width="14.28515625" customWidth="1"/>
    <col min="29" max="30" width="12.5703125" customWidth="1"/>
    <col min="31" max="31" width="13.140625" customWidth="1"/>
    <col min="32" max="32" width="12.28515625" customWidth="1"/>
    <col min="33" max="33" width="10.5703125" customWidth="1"/>
    <col min="34" max="34" width="11.28515625" customWidth="1"/>
    <col min="35" max="35" width="12" customWidth="1"/>
    <col min="36" max="36" width="10.28515625" customWidth="1"/>
    <col min="37" max="37" width="10.7109375" customWidth="1"/>
    <col min="38" max="38" width="12.42578125" customWidth="1"/>
  </cols>
  <sheetData>
    <row r="1" spans="1:38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x14ac:dyDescent="0.3">
      <c r="A2" s="23"/>
      <c r="D2" s="2"/>
      <c r="F2" s="2"/>
      <c r="G2" s="2"/>
      <c r="I2" s="2"/>
      <c r="J2" s="2"/>
      <c r="L2" s="3"/>
      <c r="P2" s="4" t="s">
        <v>57</v>
      </c>
      <c r="Q2" s="2"/>
      <c r="R2" s="24"/>
      <c r="S2" s="1"/>
      <c r="T2" s="1"/>
      <c r="U2" s="2"/>
      <c r="V2" s="2"/>
      <c r="W2" s="1"/>
      <c r="X2" s="3"/>
      <c r="Y2" s="4"/>
      <c r="Z2" s="1"/>
      <c r="AA2" s="1"/>
      <c r="AB2" s="2"/>
      <c r="AC2" s="2"/>
      <c r="AD2" s="1"/>
      <c r="AE2" s="2"/>
      <c r="AF2" s="2"/>
      <c r="AG2" s="1"/>
      <c r="AH2" s="2"/>
      <c r="AI2" s="2"/>
      <c r="AJ2" s="1"/>
      <c r="AK2" s="3"/>
      <c r="AL2" s="4"/>
    </row>
    <row r="3" spans="1:38" ht="26.25" x14ac:dyDescent="0.4">
      <c r="A3" s="23"/>
      <c r="C3" s="94" t="s">
        <v>56</v>
      </c>
      <c r="F3" s="2"/>
      <c r="G3" s="2"/>
      <c r="I3" s="2"/>
      <c r="J3" s="2"/>
      <c r="L3" s="3"/>
      <c r="P3" s="4"/>
      <c r="Q3" s="2"/>
      <c r="R3" s="24"/>
      <c r="S3" s="1"/>
      <c r="T3" s="1"/>
      <c r="U3" s="2"/>
      <c r="V3" s="2"/>
      <c r="W3" s="1"/>
      <c r="X3" s="3"/>
      <c r="Y3" s="4"/>
      <c r="Z3" s="1"/>
      <c r="AA3" s="1"/>
      <c r="AB3" s="2"/>
      <c r="AC3" s="2"/>
      <c r="AD3" s="1"/>
      <c r="AE3" s="2"/>
      <c r="AF3" s="2"/>
      <c r="AG3" s="1"/>
      <c r="AH3" s="2"/>
      <c r="AI3" s="2"/>
      <c r="AJ3" s="1"/>
      <c r="AK3" s="3"/>
      <c r="AL3" s="4"/>
    </row>
    <row r="4" spans="1:38" x14ac:dyDescent="0.3">
      <c r="A4" s="23"/>
      <c r="C4" s="41" t="s">
        <v>19</v>
      </c>
      <c r="R4" s="25"/>
    </row>
    <row r="5" spans="1:38" ht="19.5" thickBot="1" x14ac:dyDescent="0.35">
      <c r="A5" s="23"/>
      <c r="C5" s="41" t="s">
        <v>55</v>
      </c>
      <c r="R5" s="25"/>
    </row>
    <row r="6" spans="1:38" ht="21" x14ac:dyDescent="0.35">
      <c r="A6" s="23"/>
      <c r="C6" s="15"/>
      <c r="D6" s="16"/>
      <c r="E6" s="16"/>
      <c r="F6" s="16"/>
      <c r="G6" s="16"/>
      <c r="H6" s="16"/>
      <c r="I6" s="26" t="s">
        <v>28</v>
      </c>
      <c r="J6" s="16"/>
      <c r="K6" s="16"/>
      <c r="L6" s="16"/>
      <c r="M6" s="16"/>
      <c r="N6" s="16"/>
      <c r="O6" s="16"/>
      <c r="P6" s="17"/>
      <c r="R6" s="25"/>
    </row>
    <row r="7" spans="1:38" ht="21" x14ac:dyDescent="0.35">
      <c r="A7" s="23"/>
      <c r="C7" s="18"/>
      <c r="D7" s="5"/>
      <c r="E7" s="7" t="s">
        <v>25</v>
      </c>
      <c r="F7" s="45" t="s">
        <v>70</v>
      </c>
      <c r="G7" s="5"/>
      <c r="H7" s="5"/>
      <c r="I7" s="44"/>
      <c r="J7" s="72"/>
      <c r="K7" s="58"/>
      <c r="L7" s="73" t="s">
        <v>41</v>
      </c>
      <c r="M7" s="57" t="s">
        <v>24</v>
      </c>
      <c r="N7" s="58"/>
      <c r="O7" s="58"/>
      <c r="P7" s="60"/>
      <c r="R7" s="25"/>
    </row>
    <row r="8" spans="1:38" x14ac:dyDescent="0.3">
      <c r="A8" s="23"/>
      <c r="C8" s="18"/>
      <c r="D8" s="5"/>
      <c r="E8" s="7" t="s">
        <v>58</v>
      </c>
      <c r="F8" s="10">
        <v>14.8</v>
      </c>
      <c r="G8" s="5" t="s">
        <v>20</v>
      </c>
      <c r="H8" s="35">
        <f>F8*1.62</f>
        <v>23.976000000000003</v>
      </c>
      <c r="I8" s="5" t="s">
        <v>6</v>
      </c>
      <c r="J8" s="74"/>
      <c r="K8" s="69"/>
      <c r="L8" s="71" t="s">
        <v>40</v>
      </c>
      <c r="M8" s="59" t="s">
        <v>22</v>
      </c>
      <c r="N8" s="62" t="s">
        <v>23</v>
      </c>
      <c r="O8" s="62"/>
      <c r="P8" s="61"/>
      <c r="R8" s="25"/>
    </row>
    <row r="9" spans="1:38" x14ac:dyDescent="0.3">
      <c r="A9" s="23"/>
      <c r="C9" s="18"/>
      <c r="D9" s="5"/>
      <c r="E9" s="7" t="s">
        <v>59</v>
      </c>
      <c r="F9" s="29">
        <v>6800</v>
      </c>
      <c r="G9" s="5" t="s">
        <v>5</v>
      </c>
      <c r="H9" s="36">
        <f>F9/162</f>
        <v>41.97530864197531</v>
      </c>
      <c r="I9" s="5" t="s">
        <v>7</v>
      </c>
      <c r="J9" s="5"/>
      <c r="K9" s="56" t="s">
        <v>9</v>
      </c>
      <c r="L9" s="28">
        <v>60</v>
      </c>
      <c r="M9" s="63">
        <v>0</v>
      </c>
      <c r="N9" s="66">
        <f>1-M9</f>
        <v>1</v>
      </c>
      <c r="O9" s="66"/>
      <c r="P9" s="60"/>
      <c r="R9" s="25"/>
    </row>
    <row r="10" spans="1:38" x14ac:dyDescent="0.3">
      <c r="A10" s="23"/>
      <c r="C10" s="18"/>
      <c r="D10" s="5"/>
      <c r="E10" s="7" t="s">
        <v>60</v>
      </c>
      <c r="F10" s="10">
        <v>14.5</v>
      </c>
      <c r="G10" s="5" t="s">
        <v>20</v>
      </c>
      <c r="H10" s="35">
        <f>F10*1.62</f>
        <v>23.490000000000002</v>
      </c>
      <c r="I10" s="5" t="s">
        <v>6</v>
      </c>
      <c r="J10" s="5"/>
      <c r="K10" s="56" t="s">
        <v>10</v>
      </c>
      <c r="L10" s="28">
        <v>125</v>
      </c>
      <c r="M10" s="64">
        <v>0</v>
      </c>
      <c r="N10" s="67">
        <f>1-M10</f>
        <v>1</v>
      </c>
      <c r="O10" s="67"/>
      <c r="P10" s="19"/>
      <c r="R10" s="25"/>
    </row>
    <row r="11" spans="1:38" x14ac:dyDescent="0.3">
      <c r="A11" s="23"/>
      <c r="C11" s="18"/>
      <c r="D11" s="5"/>
      <c r="E11" s="7"/>
      <c r="F11" s="14" t="str">
        <f>IF(F14+F15&gt;1,"Either share rent value or cash rent value must be zero!","  ")</f>
        <v xml:space="preserve">  </v>
      </c>
      <c r="G11" s="37"/>
      <c r="H11" s="5"/>
      <c r="I11" s="5"/>
      <c r="J11" s="5"/>
      <c r="K11" s="56" t="s">
        <v>11</v>
      </c>
      <c r="L11" s="28">
        <v>40</v>
      </c>
      <c r="M11" s="64">
        <v>0</v>
      </c>
      <c r="N11" s="67">
        <f>1-M11</f>
        <v>1</v>
      </c>
      <c r="O11" s="67"/>
      <c r="P11" s="19"/>
      <c r="R11" s="25"/>
    </row>
    <row r="12" spans="1:38" x14ac:dyDescent="0.3">
      <c r="A12" s="23"/>
      <c r="C12" s="18"/>
      <c r="D12" s="5"/>
      <c r="E12" s="7" t="s">
        <v>2</v>
      </c>
      <c r="F12" s="30">
        <v>0.3</v>
      </c>
      <c r="G12" s="5" t="s">
        <v>0</v>
      </c>
      <c r="H12" s="5"/>
      <c r="I12" s="5"/>
      <c r="J12" s="5"/>
      <c r="K12" s="56" t="s">
        <v>31</v>
      </c>
      <c r="L12" s="28">
        <v>40</v>
      </c>
      <c r="M12" s="64">
        <v>0</v>
      </c>
      <c r="N12" s="67">
        <f t="shared" ref="N12:N22" si="0">1-M12</f>
        <v>1</v>
      </c>
      <c r="O12" s="67"/>
      <c r="P12" s="19"/>
      <c r="R12" s="25"/>
    </row>
    <row r="13" spans="1:38" x14ac:dyDescent="0.3">
      <c r="A13" s="23"/>
      <c r="C13" s="18"/>
      <c r="D13" s="5"/>
      <c r="E13" s="7" t="s">
        <v>3</v>
      </c>
      <c r="F13" s="28">
        <v>0</v>
      </c>
      <c r="G13" s="5" t="s">
        <v>27</v>
      </c>
      <c r="H13" s="5"/>
      <c r="I13" s="5"/>
      <c r="J13" s="5"/>
      <c r="K13" s="56" t="s">
        <v>12</v>
      </c>
      <c r="L13" s="28">
        <v>75</v>
      </c>
      <c r="M13" s="64">
        <v>0</v>
      </c>
      <c r="N13" s="67">
        <f t="shared" si="0"/>
        <v>1</v>
      </c>
      <c r="O13" s="67"/>
      <c r="P13" s="19"/>
      <c r="R13" s="25"/>
    </row>
    <row r="14" spans="1:38" hidden="1" x14ac:dyDescent="0.3">
      <c r="A14" s="23"/>
      <c r="C14" s="18"/>
      <c r="D14" s="5"/>
      <c r="E14" s="7" t="s">
        <v>2</v>
      </c>
      <c r="F14" s="13">
        <f>IF(F12&gt;0,1,0)</f>
        <v>1</v>
      </c>
      <c r="G14" s="5"/>
      <c r="H14" s="5"/>
      <c r="I14" s="5"/>
      <c r="J14" s="5"/>
      <c r="K14" s="56"/>
      <c r="L14" s="28"/>
      <c r="M14" s="64"/>
      <c r="N14" s="67"/>
      <c r="O14" s="67"/>
      <c r="P14" s="19"/>
      <c r="R14" s="25"/>
    </row>
    <row r="15" spans="1:38" hidden="1" x14ac:dyDescent="0.3">
      <c r="A15" s="23"/>
      <c r="C15" s="18"/>
      <c r="D15" s="5"/>
      <c r="E15" s="7" t="s">
        <v>3</v>
      </c>
      <c r="F15" s="13">
        <f>IF(F13&gt;0,1,0)</f>
        <v>0</v>
      </c>
      <c r="G15" s="5"/>
      <c r="H15" s="5"/>
      <c r="I15" s="5"/>
      <c r="J15" s="5"/>
      <c r="K15" s="56"/>
      <c r="L15" s="28"/>
      <c r="M15" s="64"/>
      <c r="N15" s="67"/>
      <c r="O15" s="67"/>
      <c r="P15" s="19"/>
      <c r="R15" s="25"/>
    </row>
    <row r="16" spans="1:38" x14ac:dyDescent="0.3">
      <c r="A16" s="23"/>
      <c r="C16" s="18"/>
      <c r="D16" s="40" t="s">
        <v>39</v>
      </c>
      <c r="E16" s="7"/>
      <c r="F16" s="14"/>
      <c r="G16" s="5"/>
      <c r="H16" s="5"/>
      <c r="I16" s="5"/>
      <c r="J16" s="5"/>
      <c r="K16" s="56" t="s">
        <v>13</v>
      </c>
      <c r="L16" s="28">
        <v>15</v>
      </c>
      <c r="M16" s="64">
        <v>0</v>
      </c>
      <c r="N16" s="67">
        <f t="shared" si="0"/>
        <v>1</v>
      </c>
      <c r="O16" s="67"/>
      <c r="P16" s="19"/>
      <c r="R16" s="25"/>
    </row>
    <row r="17" spans="1:18" x14ac:dyDescent="0.3">
      <c r="A17" s="23"/>
      <c r="C17" s="18"/>
      <c r="D17" s="40" t="s">
        <v>38</v>
      </c>
      <c r="E17" s="7"/>
      <c r="F17" s="5"/>
      <c r="G17" s="5"/>
      <c r="H17" s="5"/>
      <c r="I17" s="5"/>
      <c r="J17" s="7"/>
      <c r="K17" s="56" t="s">
        <v>14</v>
      </c>
      <c r="L17" s="28">
        <v>55</v>
      </c>
      <c r="M17" s="64">
        <v>0</v>
      </c>
      <c r="N17" s="67">
        <f t="shared" si="0"/>
        <v>1</v>
      </c>
      <c r="O17" s="67"/>
      <c r="P17" s="19"/>
      <c r="R17" s="25"/>
    </row>
    <row r="18" spans="1:18" x14ac:dyDescent="0.3">
      <c r="A18" s="23"/>
      <c r="C18" s="18"/>
      <c r="D18" s="5"/>
      <c r="E18" s="7" t="s">
        <v>17</v>
      </c>
      <c r="F18" s="10">
        <v>1</v>
      </c>
      <c r="G18" s="5" t="s">
        <v>4</v>
      </c>
      <c r="H18" s="39" t="s">
        <v>8</v>
      </c>
      <c r="I18" s="5"/>
      <c r="J18" s="7"/>
      <c r="K18" s="56" t="s">
        <v>15</v>
      </c>
      <c r="L18" s="28">
        <v>190</v>
      </c>
      <c r="M18" s="64">
        <v>1</v>
      </c>
      <c r="N18" s="67">
        <f t="shared" si="0"/>
        <v>0</v>
      </c>
      <c r="O18" s="67"/>
      <c r="P18" s="19"/>
      <c r="R18" s="25"/>
    </row>
    <row r="19" spans="1:18" x14ac:dyDescent="0.3">
      <c r="A19" s="23"/>
      <c r="C19" s="18"/>
      <c r="D19" s="5"/>
      <c r="E19" s="7" t="s">
        <v>18</v>
      </c>
      <c r="F19" s="10">
        <v>0.3</v>
      </c>
      <c r="G19" s="5" t="s">
        <v>4</v>
      </c>
      <c r="H19" s="39" t="s">
        <v>8</v>
      </c>
      <c r="I19" s="5"/>
      <c r="J19" s="7"/>
      <c r="K19" s="56" t="s">
        <v>16</v>
      </c>
      <c r="L19" s="28">
        <v>50</v>
      </c>
      <c r="M19" s="64">
        <v>0</v>
      </c>
      <c r="N19" s="67">
        <f>1-M19</f>
        <v>1</v>
      </c>
      <c r="O19" s="67"/>
      <c r="P19" s="19"/>
      <c r="R19" s="25"/>
    </row>
    <row r="20" spans="1:18" x14ac:dyDescent="0.3">
      <c r="A20" s="23"/>
      <c r="C20" s="18"/>
      <c r="D20" s="40" t="s">
        <v>32</v>
      </c>
      <c r="E20" s="7"/>
      <c r="F20" s="7"/>
      <c r="G20" s="7"/>
      <c r="H20" s="7"/>
      <c r="I20" s="5"/>
      <c r="J20" s="7"/>
      <c r="K20" s="56" t="s">
        <v>16</v>
      </c>
      <c r="L20" s="28">
        <v>0</v>
      </c>
      <c r="M20" s="64">
        <v>0</v>
      </c>
      <c r="N20" s="67">
        <f t="shared" si="0"/>
        <v>1</v>
      </c>
      <c r="O20" s="67"/>
      <c r="P20" s="19"/>
      <c r="R20" s="25"/>
    </row>
    <row r="21" spans="1:18" ht="19.5" thickBot="1" x14ac:dyDescent="0.35">
      <c r="A21" s="23"/>
      <c r="C21" s="18"/>
      <c r="D21" s="40" t="s">
        <v>33</v>
      </c>
      <c r="E21" s="7"/>
      <c r="F21" s="5"/>
      <c r="G21" s="5"/>
      <c r="H21" s="5"/>
      <c r="I21" s="5"/>
      <c r="J21" s="7"/>
      <c r="K21" s="56" t="s">
        <v>34</v>
      </c>
      <c r="L21" s="28">
        <v>100</v>
      </c>
      <c r="M21" s="64">
        <v>0</v>
      </c>
      <c r="N21" s="67">
        <f t="shared" si="0"/>
        <v>1</v>
      </c>
      <c r="O21" s="67"/>
      <c r="P21" s="19"/>
      <c r="R21" s="25"/>
    </row>
    <row r="22" spans="1:18" x14ac:dyDescent="0.3">
      <c r="A22" s="23"/>
      <c r="C22" s="80"/>
      <c r="D22" s="81"/>
      <c r="E22" s="82"/>
      <c r="F22" s="83" t="s">
        <v>47</v>
      </c>
      <c r="G22" s="84">
        <v>14</v>
      </c>
      <c r="H22" s="82" t="s">
        <v>20</v>
      </c>
      <c r="I22" s="85"/>
      <c r="J22" s="7"/>
      <c r="K22" s="56" t="s">
        <v>35</v>
      </c>
      <c r="L22" s="28">
        <v>0</v>
      </c>
      <c r="M22" s="64">
        <v>0</v>
      </c>
      <c r="N22" s="67">
        <f t="shared" si="0"/>
        <v>1</v>
      </c>
      <c r="O22" s="67"/>
      <c r="P22" s="19"/>
      <c r="R22" s="25"/>
    </row>
    <row r="23" spans="1:18" x14ac:dyDescent="0.3">
      <c r="A23" s="23"/>
      <c r="C23" s="75"/>
      <c r="D23" s="76"/>
      <c r="E23" s="78"/>
      <c r="F23" s="77" t="s">
        <v>44</v>
      </c>
      <c r="G23" s="79">
        <v>5700</v>
      </c>
      <c r="H23" s="78" t="s">
        <v>43</v>
      </c>
      <c r="I23" s="86"/>
      <c r="J23" s="7"/>
      <c r="K23" s="56" t="s">
        <v>36</v>
      </c>
      <c r="L23" s="28">
        <v>0</v>
      </c>
      <c r="M23" s="64">
        <v>0</v>
      </c>
      <c r="N23" s="67">
        <f>1-M23</f>
        <v>1</v>
      </c>
      <c r="O23" s="67"/>
      <c r="P23" s="19"/>
      <c r="R23" s="25"/>
    </row>
    <row r="24" spans="1:18" x14ac:dyDescent="0.3">
      <c r="A24" s="23"/>
      <c r="C24" s="75"/>
      <c r="D24" s="78"/>
      <c r="E24" s="78"/>
      <c r="F24" s="77" t="s">
        <v>48</v>
      </c>
      <c r="G24" s="79">
        <v>85</v>
      </c>
      <c r="H24" s="78" t="s">
        <v>50</v>
      </c>
      <c r="I24" s="86"/>
      <c r="J24" s="7"/>
      <c r="K24" s="56" t="s">
        <v>36</v>
      </c>
      <c r="L24" s="28">
        <v>0</v>
      </c>
      <c r="M24" s="64">
        <v>0</v>
      </c>
      <c r="N24" s="67">
        <f>1-M24</f>
        <v>1</v>
      </c>
      <c r="O24" s="67"/>
      <c r="P24" s="19"/>
      <c r="R24" s="25"/>
    </row>
    <row r="25" spans="1:18" ht="19.5" thickBot="1" x14ac:dyDescent="0.35">
      <c r="A25" s="23"/>
      <c r="C25" s="87"/>
      <c r="D25" s="88"/>
      <c r="E25" s="89"/>
      <c r="F25" s="90" t="s">
        <v>49</v>
      </c>
      <c r="G25" s="91">
        <v>100</v>
      </c>
      <c r="H25" s="92" t="s">
        <v>51</v>
      </c>
      <c r="I25" s="93"/>
      <c r="J25" s="69"/>
      <c r="K25" s="70" t="s">
        <v>36</v>
      </c>
      <c r="L25" s="38">
        <v>0</v>
      </c>
      <c r="M25" s="65">
        <v>0</v>
      </c>
      <c r="N25" s="68">
        <f>1-M25</f>
        <v>1</v>
      </c>
      <c r="O25" s="68"/>
      <c r="P25" s="61"/>
      <c r="R25" s="25"/>
    </row>
    <row r="26" spans="1:18" x14ac:dyDescent="0.3">
      <c r="A26" s="23"/>
      <c r="C26" s="18"/>
      <c r="D26" s="40" t="s">
        <v>45</v>
      </c>
      <c r="E26" s="5"/>
      <c r="F26" s="12"/>
      <c r="G26" s="5"/>
      <c r="H26" s="5"/>
      <c r="I26" s="5"/>
      <c r="J26" s="5"/>
      <c r="K26" s="34" t="s">
        <v>37</v>
      </c>
      <c r="L26" s="32">
        <f>SUM(L9:L25)</f>
        <v>750</v>
      </c>
      <c r="M26" s="33" t="s">
        <v>27</v>
      </c>
      <c r="N26" s="5"/>
      <c r="O26" s="5"/>
      <c r="P26" s="19"/>
      <c r="R26" s="25"/>
    </row>
    <row r="27" spans="1:18" ht="19.5" thickBot="1" x14ac:dyDescent="0.35">
      <c r="A27" s="23"/>
      <c r="C27" s="20"/>
      <c r="D27" s="104" t="s">
        <v>46</v>
      </c>
      <c r="E27" s="21"/>
      <c r="F27" s="105"/>
      <c r="G27" s="21"/>
      <c r="H27" s="21"/>
      <c r="I27" s="21"/>
      <c r="J27" s="106"/>
      <c r="K27" s="106"/>
      <c r="L27" s="107" t="s">
        <v>42</v>
      </c>
      <c r="M27" s="108">
        <f>SUMPRODUCT(L9:L25,M9:M25)</f>
        <v>190</v>
      </c>
      <c r="N27" s="108">
        <f>SUMPRODUCT(L9:L25,N9:N25)</f>
        <v>560</v>
      </c>
      <c r="O27" s="108"/>
      <c r="P27" s="22"/>
      <c r="R27" s="25"/>
    </row>
    <row r="28" spans="1:18" x14ac:dyDescent="0.3">
      <c r="A28" s="23"/>
      <c r="C28" s="98" t="s">
        <v>65</v>
      </c>
      <c r="D28" s="6" t="s">
        <v>65</v>
      </c>
      <c r="E28" s="5"/>
      <c r="F28" s="12"/>
      <c r="G28" s="5"/>
      <c r="H28" s="5"/>
      <c r="I28" s="5"/>
      <c r="J28" s="5"/>
      <c r="K28" s="5"/>
      <c r="L28" s="5"/>
      <c r="M28" s="5"/>
      <c r="N28" s="100"/>
      <c r="O28" s="6" t="s">
        <v>66</v>
      </c>
      <c r="P28" s="19"/>
      <c r="R28" s="25"/>
    </row>
    <row r="29" spans="1:18" ht="21" x14ac:dyDescent="0.35">
      <c r="A29" s="23"/>
      <c r="C29" s="98" t="s">
        <v>63</v>
      </c>
      <c r="D29" s="6" t="s">
        <v>64</v>
      </c>
      <c r="E29" s="5"/>
      <c r="F29" s="12"/>
      <c r="G29" s="5"/>
      <c r="H29" s="5"/>
      <c r="I29" s="44" t="s">
        <v>29</v>
      </c>
      <c r="J29" s="5"/>
      <c r="K29" s="5"/>
      <c r="L29" s="5"/>
      <c r="M29" s="5"/>
      <c r="N29" s="100"/>
      <c r="O29" s="6" t="s">
        <v>53</v>
      </c>
      <c r="P29" s="19"/>
      <c r="R29" s="25"/>
    </row>
    <row r="30" spans="1:18" x14ac:dyDescent="0.3">
      <c r="A30" s="23"/>
      <c r="C30" s="98" t="s">
        <v>62</v>
      </c>
      <c r="D30" s="6" t="s">
        <v>62</v>
      </c>
      <c r="E30" s="5"/>
      <c r="F30" s="5"/>
      <c r="G30" s="5"/>
      <c r="H30" s="5"/>
      <c r="I30" s="8" t="s">
        <v>1</v>
      </c>
      <c r="J30" s="5"/>
      <c r="K30" s="5"/>
      <c r="L30" s="5"/>
      <c r="M30" s="5"/>
      <c r="N30" s="100"/>
      <c r="O30" s="6" t="s">
        <v>54</v>
      </c>
      <c r="P30" s="19"/>
      <c r="R30" s="25"/>
    </row>
    <row r="31" spans="1:18" ht="19.5" thickBot="1" x14ac:dyDescent="0.35">
      <c r="A31" s="23"/>
      <c r="C31" s="99" t="s">
        <v>52</v>
      </c>
      <c r="D31" s="96" t="s">
        <v>52</v>
      </c>
      <c r="E31" s="31">
        <f>IF(I31&gt;0,F31-250,0)</f>
        <v>5800</v>
      </c>
      <c r="F31" s="31">
        <f>IF(I31&gt;0,G31-250,0)</f>
        <v>6050</v>
      </c>
      <c r="G31" s="31">
        <f>IF(I31&gt;0,H31-250,0)</f>
        <v>6300</v>
      </c>
      <c r="H31" s="31">
        <f>IF(I31&gt;0,I31-250,0)</f>
        <v>6550</v>
      </c>
      <c r="I31" s="101">
        <f>F9</f>
        <v>6800</v>
      </c>
      <c r="J31" s="31">
        <f>IF(I31&gt;0,I31+250,0)</f>
        <v>7050</v>
      </c>
      <c r="K31" s="31">
        <f>IF(I31&gt;0,J31+250,0)</f>
        <v>7300</v>
      </c>
      <c r="L31" s="31">
        <f>IF(I31&gt;0,K31+250,0)</f>
        <v>7550</v>
      </c>
      <c r="M31" s="31">
        <f>IF(I31&gt;0,L31+250,0)</f>
        <v>7800</v>
      </c>
      <c r="N31" s="100"/>
      <c r="O31" s="95" t="s">
        <v>67</v>
      </c>
      <c r="P31" s="19"/>
      <c r="R31" s="25"/>
    </row>
    <row r="32" spans="1:18" x14ac:dyDescent="0.3">
      <c r="A32" s="23"/>
      <c r="C32" s="97">
        <f t="shared" ref="C32:C38" si="1">IF(C33&gt;0,C33-0.25,0)</f>
        <v>13.05</v>
      </c>
      <c r="D32" s="11">
        <f>IF(D39&gt;0,D33-0.25,0)</f>
        <v>12.75</v>
      </c>
      <c r="E32" s="46">
        <f t="shared" ref="E32:M32" si="2">($C$32*(E31/100)*(1-$F$12))+((1-$F$12)*($O$32*($G$23/100)*(($G$25*0.85)/$G$24)))-$F$13-SUMPRODUCT($L$9:$L$25,$N$9:$N$25)-((E31/100)*(1-$F$12)*($F$18+$F$19))</f>
        <v>-33.074999999999953</v>
      </c>
      <c r="F32" s="50">
        <f t="shared" si="2"/>
        <v>-12.512499999999974</v>
      </c>
      <c r="G32" s="50">
        <f>($C$32*(G31/100)*(1-$F$12))+((1-$F$12)*($O$32*($G$23/100)*(($G$25*0.85)/$G$24)))-$F$13-SUMPRODUCT($L$9:$L$25,$N$9:$N$25)-((G31/100)*(1-$F$12)*($F$18+$F$19))</f>
        <v>8.0500000000000043</v>
      </c>
      <c r="H32" s="50">
        <f t="shared" si="2"/>
        <v>28.612499999999976</v>
      </c>
      <c r="I32" s="50">
        <f t="shared" si="2"/>
        <v>49.175000000000068</v>
      </c>
      <c r="J32" s="50">
        <f t="shared" si="2"/>
        <v>69.73750000000004</v>
      </c>
      <c r="K32" s="50">
        <f t="shared" si="2"/>
        <v>90.300000000000026</v>
      </c>
      <c r="L32" s="50">
        <f t="shared" si="2"/>
        <v>110.8625</v>
      </c>
      <c r="M32" s="51">
        <f t="shared" si="2"/>
        <v>131.42499999999998</v>
      </c>
      <c r="N32" s="100"/>
      <c r="O32" s="11">
        <f t="shared" ref="O32:O46" si="3">IF(D32&lt;$G$22,$G$22-D32,0)</f>
        <v>1.25</v>
      </c>
      <c r="P32" s="19"/>
      <c r="R32" s="25"/>
    </row>
    <row r="33" spans="1:18" x14ac:dyDescent="0.3">
      <c r="A33" s="23"/>
      <c r="C33" s="97">
        <f t="shared" si="1"/>
        <v>13.3</v>
      </c>
      <c r="D33" s="11">
        <f>IF(D39&gt;0,D34-0.25,0)</f>
        <v>13</v>
      </c>
      <c r="E33" s="48">
        <f t="shared" ref="E33:M33" si="4">($C$33*(E31/100)*(1-$F$12))+((1-$F$12)*($O$33*($G$23/100)*(($G$25*0.85)/$G$24)))-$F$13-SUMPRODUCT($L$9:$L$25,$N$9:$N$25)-((E31/100)*(1-$F$12)*($F$18+$F$19))</f>
        <v>-32.9</v>
      </c>
      <c r="F33" s="47">
        <f t="shared" si="4"/>
        <v>-11.90000000000002</v>
      </c>
      <c r="G33" s="47">
        <f t="shared" si="4"/>
        <v>9.0999999999999588</v>
      </c>
      <c r="H33" s="47">
        <f t="shared" si="4"/>
        <v>30.100000000000044</v>
      </c>
      <c r="I33" s="47">
        <f t="shared" si="4"/>
        <v>51.100000000000023</v>
      </c>
      <c r="J33" s="47">
        <f t="shared" si="4"/>
        <v>72.099999999999994</v>
      </c>
      <c r="K33" s="47">
        <f t="shared" si="4"/>
        <v>93.09999999999998</v>
      </c>
      <c r="L33" s="47">
        <f t="shared" si="4"/>
        <v>114.09999999999995</v>
      </c>
      <c r="M33" s="52">
        <f t="shared" si="4"/>
        <v>135.10000000000005</v>
      </c>
      <c r="N33" s="100"/>
      <c r="O33" s="11">
        <f t="shared" si="3"/>
        <v>1</v>
      </c>
      <c r="P33" s="19"/>
      <c r="R33" s="25"/>
    </row>
    <row r="34" spans="1:18" x14ac:dyDescent="0.3">
      <c r="A34" s="23"/>
      <c r="C34" s="97">
        <f t="shared" si="1"/>
        <v>13.55</v>
      </c>
      <c r="D34" s="11">
        <f>IF(D39&gt;0,D35-0.25,0)</f>
        <v>13.25</v>
      </c>
      <c r="E34" s="48">
        <f t="shared" ref="E34:M34" si="5">($C$34*(E31/100)*(1-$F$12))+((1-$F$12)*($O$34*($G$23/100)*(($G$25*0.85)/$G$24)))-$F$13-SUMPRODUCT($L$9:$L$25,$N$9:$N$25)-((E31/100)*(1-$F$12)*($F$18+$F$19))</f>
        <v>-32.725000000000044</v>
      </c>
      <c r="F34" s="47">
        <f t="shared" si="5"/>
        <v>-11.287500000000065</v>
      </c>
      <c r="G34" s="47">
        <f t="shared" si="5"/>
        <v>10.150000000000027</v>
      </c>
      <c r="H34" s="47">
        <f t="shared" si="5"/>
        <v>31.587499999999999</v>
      </c>
      <c r="I34" s="47">
        <f t="shared" si="5"/>
        <v>53.024999999999977</v>
      </c>
      <c r="J34" s="47">
        <f t="shared" si="5"/>
        <v>74.462499999999949</v>
      </c>
      <c r="K34" s="47">
        <f t="shared" si="5"/>
        <v>95.899999999999935</v>
      </c>
      <c r="L34" s="47">
        <f t="shared" si="5"/>
        <v>117.33750000000002</v>
      </c>
      <c r="M34" s="52">
        <f t="shared" si="5"/>
        <v>138.77500000000001</v>
      </c>
      <c r="N34" s="100"/>
      <c r="O34" s="11">
        <f t="shared" si="3"/>
        <v>0.75</v>
      </c>
      <c r="P34" s="19"/>
      <c r="R34" s="25"/>
    </row>
    <row r="35" spans="1:18" x14ac:dyDescent="0.3">
      <c r="A35" s="23"/>
      <c r="C35" s="97">
        <f t="shared" si="1"/>
        <v>13.8</v>
      </c>
      <c r="D35" s="11">
        <f>IF(D39&gt;0,D36-0.25,0)</f>
        <v>13.5</v>
      </c>
      <c r="E35" s="48">
        <f t="shared" ref="E35:M35" si="6">($C$35*(E31/100)*(1-$F$12))+((1-$F$12)*($O$35*($G$23/100)*(($G$25*0.85)/$G$24)))-$F$13-SUMPRODUCT($L$9:$L$25,$N$9:$N$25)-((E31/100)*(1-$F$12)*($F$18+$F$19))</f>
        <v>-32.549999999999976</v>
      </c>
      <c r="F35" s="47">
        <f t="shared" si="6"/>
        <v>-10.674999999999883</v>
      </c>
      <c r="G35" s="47">
        <f t="shared" si="6"/>
        <v>11.200000000000095</v>
      </c>
      <c r="H35" s="47">
        <f t="shared" si="6"/>
        <v>33.075000000000067</v>
      </c>
      <c r="I35" s="47">
        <f t="shared" si="6"/>
        <v>54.950000000000045</v>
      </c>
      <c r="J35" s="47">
        <f t="shared" si="6"/>
        <v>76.825000000000017</v>
      </c>
      <c r="K35" s="47">
        <f t="shared" si="6"/>
        <v>98.700000000000117</v>
      </c>
      <c r="L35" s="47">
        <f t="shared" si="6"/>
        <v>120.57500000000009</v>
      </c>
      <c r="M35" s="52">
        <f t="shared" si="6"/>
        <v>142.45000000000007</v>
      </c>
      <c r="N35" s="100"/>
      <c r="O35" s="11">
        <f t="shared" si="3"/>
        <v>0.5</v>
      </c>
      <c r="P35" s="19"/>
      <c r="R35" s="25"/>
    </row>
    <row r="36" spans="1:18" x14ac:dyDescent="0.3">
      <c r="A36" s="23"/>
      <c r="C36" s="97">
        <f t="shared" si="1"/>
        <v>14.05</v>
      </c>
      <c r="D36" s="11">
        <f>IF(D39&gt;0,D37-0.25,0)</f>
        <v>13.75</v>
      </c>
      <c r="E36" s="48">
        <f t="shared" ref="E36:M36" si="7">($C$36*(E31/100)*(1-$F$12))+((1-$F$12)*($O$36*($G$23/100)*(($G$25*0.85)/$G$24)))-$F$13-SUMPRODUCT($L$9:$L$25,$N$9:$N$25)-((E31/100)*(1-$F$12)*($F$18+$F$19))</f>
        <v>-32.374999999999908</v>
      </c>
      <c r="F36" s="47">
        <f t="shared" si="7"/>
        <v>-10.062499999999929</v>
      </c>
      <c r="G36" s="47">
        <f t="shared" si="7"/>
        <v>12.25000000000005</v>
      </c>
      <c r="H36" s="47">
        <f t="shared" si="7"/>
        <v>34.562500000000021</v>
      </c>
      <c r="I36" s="47">
        <f t="shared" si="7"/>
        <v>56.875</v>
      </c>
      <c r="J36" s="47">
        <f t="shared" si="7"/>
        <v>79.187500000000085</v>
      </c>
      <c r="K36" s="47">
        <f t="shared" si="7"/>
        <v>101.50000000000007</v>
      </c>
      <c r="L36" s="47">
        <f t="shared" si="7"/>
        <v>123.81250000000004</v>
      </c>
      <c r="M36" s="52">
        <f t="shared" si="7"/>
        <v>146.12500000000003</v>
      </c>
      <c r="N36" s="100"/>
      <c r="O36" s="11">
        <f t="shared" si="3"/>
        <v>0.25</v>
      </c>
      <c r="P36" s="19"/>
      <c r="R36" s="25"/>
    </row>
    <row r="37" spans="1:18" x14ac:dyDescent="0.3">
      <c r="A37" s="23"/>
      <c r="C37" s="97">
        <f t="shared" si="1"/>
        <v>14.3</v>
      </c>
      <c r="D37" s="11">
        <f>IF(D39&gt;0,D38-0.25,0)</f>
        <v>14</v>
      </c>
      <c r="E37" s="48">
        <f t="shared" ref="E37:M37" si="8">($C$37*(E31/100)*(1-$F$12))+((1-$F$12)*($O$37*($G$23/100)*(($G$25*0.85)/$G$24)))-$F$13-SUMPRODUCT($L$9:$L$25,$N$9:$N$25)-((E31/100)*(1-$F$12)*($F$18+$F$19))</f>
        <v>-32.199999999999953</v>
      </c>
      <c r="F37" s="47">
        <f t="shared" si="8"/>
        <v>-9.4499999999999744</v>
      </c>
      <c r="G37" s="47">
        <f t="shared" si="8"/>
        <v>13.300000000000004</v>
      </c>
      <c r="H37" s="47">
        <f t="shared" si="8"/>
        <v>36.049999999999976</v>
      </c>
      <c r="I37" s="47">
        <f t="shared" si="8"/>
        <v>58.800000000000068</v>
      </c>
      <c r="J37" s="47">
        <f t="shared" si="8"/>
        <v>81.55000000000004</v>
      </c>
      <c r="K37" s="47">
        <f t="shared" si="8"/>
        <v>104.30000000000003</v>
      </c>
      <c r="L37" s="47">
        <f t="shared" si="8"/>
        <v>127.05</v>
      </c>
      <c r="M37" s="52">
        <f t="shared" si="8"/>
        <v>149.79999999999998</v>
      </c>
      <c r="N37" s="100"/>
      <c r="O37" s="11">
        <f t="shared" si="3"/>
        <v>0</v>
      </c>
      <c r="P37" s="19"/>
      <c r="R37" s="25"/>
    </row>
    <row r="38" spans="1:18" x14ac:dyDescent="0.3">
      <c r="A38" s="23"/>
      <c r="C38" s="97">
        <f t="shared" si="1"/>
        <v>14.55</v>
      </c>
      <c r="D38" s="11">
        <f>IF(D39&gt;0,D39-0.25,0)</f>
        <v>14.25</v>
      </c>
      <c r="E38" s="48">
        <f t="shared" ref="E38:M38" si="9">($C$38*(E31/100)*(1-$F$12))+((1-$F$12)*($O$38*($G$23/100)*(($G$25*0.85)/$G$24)))-$F$13-SUMPRODUCT($L$9:$L$25,$N$9:$N$25)-((E31/100)*(1-$F$12)*($F$18+$F$19))</f>
        <v>-22.049999999999976</v>
      </c>
      <c r="F38" s="47">
        <f t="shared" si="9"/>
        <v>1.1375000000000028</v>
      </c>
      <c r="G38" s="47">
        <f t="shared" si="9"/>
        <v>24.324999999999982</v>
      </c>
      <c r="H38" s="47">
        <f t="shared" si="9"/>
        <v>47.512500000000067</v>
      </c>
      <c r="I38" s="47">
        <f t="shared" si="9"/>
        <v>70.700000000000045</v>
      </c>
      <c r="J38" s="47">
        <f t="shared" si="9"/>
        <v>93.887500000000017</v>
      </c>
      <c r="K38" s="47">
        <f t="shared" si="9"/>
        <v>117.075</v>
      </c>
      <c r="L38" s="47">
        <f t="shared" si="9"/>
        <v>140.26249999999999</v>
      </c>
      <c r="M38" s="52">
        <f t="shared" si="9"/>
        <v>163.45000000000007</v>
      </c>
      <c r="N38" s="100"/>
      <c r="O38" s="11">
        <f t="shared" si="3"/>
        <v>0</v>
      </c>
      <c r="P38" s="19"/>
      <c r="R38" s="25"/>
    </row>
    <row r="39" spans="1:18" x14ac:dyDescent="0.3">
      <c r="A39" s="23"/>
      <c r="C39" s="102">
        <f>F8</f>
        <v>14.8</v>
      </c>
      <c r="D39" s="103">
        <f>F10</f>
        <v>14.5</v>
      </c>
      <c r="E39" s="48">
        <f t="shared" ref="E39:M39" si="10">($C$39*(E31/100)*(1-$F$12))+((1-$F$12)*($O$39*($G$23/100)*(($G$25*0.85)/$G$24)))-$F$13-SUMPRODUCT($L$9:$L$25,$N$9:$N$25)-((E31/100)*(1-$F$12)*($F$18+$F$19))</f>
        <v>-11.899999999999999</v>
      </c>
      <c r="F39" s="47">
        <f t="shared" si="10"/>
        <v>11.72499999999998</v>
      </c>
      <c r="G39" s="47">
        <f t="shared" si="10"/>
        <v>35.350000000000072</v>
      </c>
      <c r="H39" s="47">
        <f t="shared" si="10"/>
        <v>58.975000000000044</v>
      </c>
      <c r="I39" s="55">
        <f t="shared" si="10"/>
        <v>82.600000000000023</v>
      </c>
      <c r="J39" s="47">
        <f t="shared" si="10"/>
        <v>106.22499999999999</v>
      </c>
      <c r="K39" s="47">
        <f t="shared" si="10"/>
        <v>129.84999999999997</v>
      </c>
      <c r="L39" s="47">
        <f t="shared" si="10"/>
        <v>153.47500000000008</v>
      </c>
      <c r="M39" s="52">
        <f t="shared" si="10"/>
        <v>177.10000000000005</v>
      </c>
      <c r="N39" s="100"/>
      <c r="O39" s="11">
        <f t="shared" si="3"/>
        <v>0</v>
      </c>
      <c r="P39" s="19"/>
      <c r="R39" s="25"/>
    </row>
    <row r="40" spans="1:18" x14ac:dyDescent="0.3">
      <c r="A40" s="23"/>
      <c r="C40" s="97">
        <f>IF(C39&gt;0,C39+0.25,0)</f>
        <v>15.05</v>
      </c>
      <c r="D40" s="11">
        <f>IF(D39&gt;0,D39+0.25,0)</f>
        <v>14.75</v>
      </c>
      <c r="E40" s="48">
        <f>($C$40*(E31/100)*(1-$F$12))+((1-$F$12)*($O$40*($G$23/100)*(($G$25*0.85)/$G$24)))-$F$13-SUMPRODUCT($L$9:$L$25,$N$9:$N$25)-((E31/100)*(1-$F$12)*($F$18+$F$19))</f>
        <v>-1.7500000000000213</v>
      </c>
      <c r="F40" s="47">
        <f t="shared" ref="F40:M40" si="11">($C$40*(F31/100)*(1-$F$12))+((1-$F$12)*($O$40*($G$23/100)*(($G$25*0.85)/$G$24)))-$F$13-SUMPRODUCT($L$9:$L$25,$N$9:$N$25)-((F31/100)*(1-$F$12)*($F$18+$F$19))</f>
        <v>22.312500000000071</v>
      </c>
      <c r="G40" s="47">
        <f t="shared" si="11"/>
        <v>46.37500000000005</v>
      </c>
      <c r="H40" s="47">
        <f t="shared" si="11"/>
        <v>70.437500000000028</v>
      </c>
      <c r="I40" s="47">
        <f t="shared" si="11"/>
        <v>94.5</v>
      </c>
      <c r="J40" s="47">
        <f t="shared" si="11"/>
        <v>118.56249999999997</v>
      </c>
      <c r="K40" s="47">
        <f t="shared" si="11"/>
        <v>142.62500000000006</v>
      </c>
      <c r="L40" s="47">
        <f t="shared" si="11"/>
        <v>166.68750000000006</v>
      </c>
      <c r="M40" s="52">
        <f t="shared" si="11"/>
        <v>190.75000000000003</v>
      </c>
      <c r="N40" s="100"/>
      <c r="O40" s="11">
        <f t="shared" si="3"/>
        <v>0</v>
      </c>
      <c r="P40" s="19"/>
      <c r="R40" s="25"/>
    </row>
    <row r="41" spans="1:18" x14ac:dyDescent="0.3">
      <c r="A41" s="23"/>
      <c r="C41" s="97">
        <f t="shared" ref="C41:C46" si="12">IF(C40&gt;0,C40+0.25,0)</f>
        <v>15.3</v>
      </c>
      <c r="D41" s="11">
        <f>IF(D39&gt;0,D40+0.25,0)</f>
        <v>15</v>
      </c>
      <c r="E41" s="48">
        <f t="shared" ref="E41:M41" si="13">($C$41*(E31/100)*(1-$F$12))+((1-$F$12)*($O$41*($G$23/100)*(($G$25*0.85)/$G$24)))-$F$13-SUMPRODUCT($L$9:$L$25,$N$9:$N$25)-((E31/100)*(1-$F$12)*($F$18+$F$19))</f>
        <v>8.4000000000000696</v>
      </c>
      <c r="F41" s="47">
        <f t="shared" si="13"/>
        <v>32.900000000000048</v>
      </c>
      <c r="G41" s="47">
        <f t="shared" si="13"/>
        <v>57.400000000000027</v>
      </c>
      <c r="H41" s="47">
        <f t="shared" si="13"/>
        <v>81.900000000000006</v>
      </c>
      <c r="I41" s="47">
        <f t="shared" si="13"/>
        <v>106.39999999999998</v>
      </c>
      <c r="J41" s="47">
        <f t="shared" si="13"/>
        <v>130.90000000000006</v>
      </c>
      <c r="K41" s="47">
        <f t="shared" si="13"/>
        <v>155.40000000000003</v>
      </c>
      <c r="L41" s="47">
        <f t="shared" si="13"/>
        <v>179.90000000000003</v>
      </c>
      <c r="M41" s="52">
        <f t="shared" si="13"/>
        <v>204.4</v>
      </c>
      <c r="N41" s="100"/>
      <c r="O41" s="11">
        <f t="shared" si="3"/>
        <v>0</v>
      </c>
      <c r="P41" s="19"/>
      <c r="R41" s="25"/>
    </row>
    <row r="42" spans="1:18" x14ac:dyDescent="0.3">
      <c r="A42" s="23"/>
      <c r="C42" s="97">
        <f t="shared" si="12"/>
        <v>15.55</v>
      </c>
      <c r="D42" s="11">
        <f>IF(D39&gt;0,D41+0.25,0)</f>
        <v>15.25</v>
      </c>
      <c r="E42" s="48">
        <f t="shared" ref="E42:M42" si="14">($C$42*(E31/100)*(1-$F$12))+((1-$F$12)*($O$42*($G$23/100)*(($G$25*0.85)/$G$24)))-$F$13-SUMPRODUCT($L$9:$L$25,$N$9:$N$25)-((E31/100)*(1-$F$12)*($F$18+$F$19))</f>
        <v>18.550000000000047</v>
      </c>
      <c r="F42" s="47">
        <f t="shared" si="14"/>
        <v>43.487500000000026</v>
      </c>
      <c r="G42" s="47">
        <f t="shared" si="14"/>
        <v>68.425000000000011</v>
      </c>
      <c r="H42" s="47">
        <f t="shared" si="14"/>
        <v>93.362499999999983</v>
      </c>
      <c r="I42" s="47">
        <f t="shared" si="14"/>
        <v>118.30000000000007</v>
      </c>
      <c r="J42" s="47">
        <f t="shared" si="14"/>
        <v>143.23750000000004</v>
      </c>
      <c r="K42" s="47">
        <f t="shared" si="14"/>
        <v>168.17500000000001</v>
      </c>
      <c r="L42" s="47">
        <f t="shared" si="14"/>
        <v>193.11250000000001</v>
      </c>
      <c r="M42" s="52">
        <f t="shared" si="14"/>
        <v>218.04999999999998</v>
      </c>
      <c r="N42" s="100"/>
      <c r="O42" s="11">
        <f t="shared" si="3"/>
        <v>0</v>
      </c>
      <c r="P42" s="19"/>
      <c r="R42" s="25"/>
    </row>
    <row r="43" spans="1:18" x14ac:dyDescent="0.3">
      <c r="A43" s="23"/>
      <c r="C43" s="97">
        <f t="shared" si="12"/>
        <v>15.8</v>
      </c>
      <c r="D43" s="11">
        <f>IF(D39&gt;0,D42+0.25,0)</f>
        <v>15.5</v>
      </c>
      <c r="E43" s="48">
        <f t="shared" ref="E43:M43" si="15">($C$43*(E31/100)*(1-$F$12))+((1-$F$12)*($O$43*($G$23/100)*(($G$25*0.85)/$G$24)))-$F$13-SUMPRODUCT($L$9:$L$25,$N$9:$N$25)-((E31/100)*(1-$F$12)*($F$18+$F$19))</f>
        <v>28.700000000000024</v>
      </c>
      <c r="F43" s="47">
        <f t="shared" si="15"/>
        <v>54.075000000000003</v>
      </c>
      <c r="G43" s="47">
        <f t="shared" si="15"/>
        <v>79.449999999999989</v>
      </c>
      <c r="H43" s="47">
        <f t="shared" si="15"/>
        <v>104.82500000000007</v>
      </c>
      <c r="I43" s="47">
        <f t="shared" si="15"/>
        <v>130.20000000000005</v>
      </c>
      <c r="J43" s="47">
        <f t="shared" si="15"/>
        <v>155.57500000000002</v>
      </c>
      <c r="K43" s="47">
        <f t="shared" si="15"/>
        <v>180.95</v>
      </c>
      <c r="L43" s="47">
        <f t="shared" si="15"/>
        <v>206.32499999999999</v>
      </c>
      <c r="M43" s="52">
        <f t="shared" si="15"/>
        <v>231.70000000000007</v>
      </c>
      <c r="N43" s="100"/>
      <c r="O43" s="11">
        <f t="shared" si="3"/>
        <v>0</v>
      </c>
      <c r="P43" s="19"/>
      <c r="R43" s="25"/>
    </row>
    <row r="44" spans="1:18" x14ac:dyDescent="0.3">
      <c r="A44" s="23"/>
      <c r="C44" s="97">
        <f t="shared" si="12"/>
        <v>16.05</v>
      </c>
      <c r="D44" s="11">
        <f>IF(D39&gt;0,D43+0.25,0)</f>
        <v>15.75</v>
      </c>
      <c r="E44" s="48">
        <f t="shared" ref="E44:M44" si="16">($C$44*(E31/100)*(1-$F$12))+((1-$F$12)*($O$44*($G$23/100)*(($G$25*0.85)/$G$24)))-$F$13-SUMPRODUCT($L$9:$L$25,$N$9:$N$25)-((E31/100)*(1-$F$12)*($F$18+$F$19))</f>
        <v>38.85</v>
      </c>
      <c r="F44" s="47">
        <f t="shared" si="16"/>
        <v>64.66249999999998</v>
      </c>
      <c r="G44" s="47">
        <f t="shared" si="16"/>
        <v>90.47500000000008</v>
      </c>
      <c r="H44" s="47">
        <f t="shared" si="16"/>
        <v>116.28750000000005</v>
      </c>
      <c r="I44" s="47">
        <f t="shared" si="16"/>
        <v>142.10000000000002</v>
      </c>
      <c r="J44" s="47">
        <f t="shared" si="16"/>
        <v>167.91249999999999</v>
      </c>
      <c r="K44" s="47">
        <f t="shared" si="16"/>
        <v>193.72499999999997</v>
      </c>
      <c r="L44" s="47">
        <f t="shared" si="16"/>
        <v>219.53750000000008</v>
      </c>
      <c r="M44" s="52">
        <f t="shared" si="16"/>
        <v>245.35000000000005</v>
      </c>
      <c r="N44" s="100"/>
      <c r="O44" s="11">
        <f t="shared" si="3"/>
        <v>0</v>
      </c>
      <c r="P44" s="19"/>
      <c r="R44" s="25"/>
    </row>
    <row r="45" spans="1:18" x14ac:dyDescent="0.3">
      <c r="A45" s="23"/>
      <c r="C45" s="97">
        <f t="shared" si="12"/>
        <v>16.3</v>
      </c>
      <c r="D45" s="11">
        <f>IF(D39&gt;0,D44+0.25,0)</f>
        <v>16</v>
      </c>
      <c r="E45" s="48">
        <f t="shared" ref="E45:M45" si="17">($C$45*(E31/100)*(1-$F$12))+((1-$F$12)*($O$45*($G$23/100)*(($G$25*0.85)/$G$24)))-$F$13-SUMPRODUCT($L$9:$L$25,$N$9:$N$25)-((E31/100)*(1-$F$12)*($F$18+$F$19))</f>
        <v>48.999999999999979</v>
      </c>
      <c r="F45" s="47">
        <f t="shared" si="17"/>
        <v>75.250000000000071</v>
      </c>
      <c r="G45" s="47">
        <f t="shared" si="17"/>
        <v>101.50000000000006</v>
      </c>
      <c r="H45" s="47">
        <f t="shared" si="17"/>
        <v>127.75000000000003</v>
      </c>
      <c r="I45" s="47">
        <f t="shared" si="17"/>
        <v>154</v>
      </c>
      <c r="J45" s="47">
        <f t="shared" si="17"/>
        <v>180.24999999999997</v>
      </c>
      <c r="K45" s="47">
        <f t="shared" si="17"/>
        <v>206.50000000000006</v>
      </c>
      <c r="L45" s="47">
        <f t="shared" si="17"/>
        <v>232.75000000000006</v>
      </c>
      <c r="M45" s="52">
        <f t="shared" si="17"/>
        <v>259</v>
      </c>
      <c r="N45" s="100"/>
      <c r="O45" s="11">
        <f t="shared" si="3"/>
        <v>0</v>
      </c>
      <c r="P45" s="19"/>
      <c r="R45" s="25"/>
    </row>
    <row r="46" spans="1:18" ht="19.5" thickBot="1" x14ac:dyDescent="0.35">
      <c r="A46" s="23"/>
      <c r="C46" s="97">
        <f t="shared" si="12"/>
        <v>16.55</v>
      </c>
      <c r="D46" s="11">
        <f>IF(D39&gt;0,D45+0.25,0)</f>
        <v>16.25</v>
      </c>
      <c r="E46" s="49">
        <f t="shared" ref="E46:M46" si="18">($C$46*(E31/100)*(1-$F$12))+((1-$F$12)*($O$46*($G$23/100)*(($G$25*0.85)/$G$24)))-$F$13-SUMPRODUCT($L$9:$L$25,$N$9:$N$25)-((E31/100)*(1-$F$12)*($F$18+$F$19))</f>
        <v>59.15000000000007</v>
      </c>
      <c r="F46" s="53">
        <f t="shared" si="18"/>
        <v>85.837500000000048</v>
      </c>
      <c r="G46" s="53">
        <f t="shared" si="18"/>
        <v>112.52500000000003</v>
      </c>
      <c r="H46" s="53">
        <f t="shared" si="18"/>
        <v>139.21250000000001</v>
      </c>
      <c r="I46" s="53">
        <f t="shared" si="18"/>
        <v>165.89999999999998</v>
      </c>
      <c r="J46" s="53">
        <f t="shared" si="18"/>
        <v>192.58750000000006</v>
      </c>
      <c r="K46" s="53">
        <f t="shared" si="18"/>
        <v>219.27500000000003</v>
      </c>
      <c r="L46" s="53">
        <f t="shared" si="18"/>
        <v>245.96250000000003</v>
      </c>
      <c r="M46" s="54">
        <f t="shared" si="18"/>
        <v>272.64999999999998</v>
      </c>
      <c r="N46" s="100"/>
      <c r="O46" s="11">
        <f t="shared" si="3"/>
        <v>0</v>
      </c>
      <c r="P46" s="19"/>
      <c r="R46" s="25"/>
    </row>
    <row r="47" spans="1:18" x14ac:dyDescent="0.3">
      <c r="A47" s="23"/>
      <c r="C47" s="42"/>
      <c r="D47" s="11"/>
      <c r="E47" s="43"/>
      <c r="F47" s="43"/>
      <c r="G47" s="43"/>
      <c r="H47" s="43"/>
      <c r="I47" s="43"/>
      <c r="J47" s="43"/>
      <c r="K47" s="43"/>
      <c r="L47" s="43"/>
      <c r="M47" s="43"/>
      <c r="N47" s="5"/>
      <c r="O47" s="5"/>
      <c r="P47" s="19"/>
      <c r="R47" s="25"/>
    </row>
    <row r="48" spans="1:18" ht="19.5" thickBot="1" x14ac:dyDescent="0.35">
      <c r="A48" s="23"/>
      <c r="C48" s="109"/>
      <c r="D48" s="110"/>
      <c r="E48" s="111"/>
      <c r="F48" s="111"/>
      <c r="G48" s="111"/>
      <c r="H48" s="111"/>
      <c r="I48" s="112" t="s">
        <v>61</v>
      </c>
      <c r="J48" s="111"/>
      <c r="K48" s="111"/>
      <c r="L48" s="111"/>
      <c r="M48" s="111"/>
      <c r="N48" s="21"/>
      <c r="O48" s="21"/>
      <c r="P48" s="22"/>
      <c r="R48" s="25"/>
    </row>
    <row r="49" spans="1:18" x14ac:dyDescent="0.3">
      <c r="A49" s="23"/>
      <c r="C49" s="98" t="s">
        <v>65</v>
      </c>
      <c r="D49" s="6" t="s">
        <v>65</v>
      </c>
      <c r="E49" s="11"/>
      <c r="F49" s="11"/>
      <c r="G49" s="11"/>
      <c r="H49" s="11"/>
      <c r="I49" s="11"/>
      <c r="J49" s="11"/>
      <c r="K49" s="11"/>
      <c r="L49" s="11"/>
      <c r="M49" s="11"/>
      <c r="N49" s="100"/>
      <c r="O49" s="6" t="s">
        <v>66</v>
      </c>
      <c r="P49" s="19"/>
      <c r="R49" s="25"/>
    </row>
    <row r="50" spans="1:18" ht="21" x14ac:dyDescent="0.35">
      <c r="A50" s="23"/>
      <c r="C50" s="98" t="s">
        <v>63</v>
      </c>
      <c r="D50" s="6" t="s">
        <v>64</v>
      </c>
      <c r="E50" s="5"/>
      <c r="F50" s="12"/>
      <c r="G50" s="5"/>
      <c r="H50" s="5"/>
      <c r="I50" s="44" t="s">
        <v>30</v>
      </c>
      <c r="J50" s="5"/>
      <c r="K50" s="5"/>
      <c r="L50" s="5"/>
      <c r="M50" s="5"/>
      <c r="N50" s="100"/>
      <c r="O50" s="6" t="s">
        <v>53</v>
      </c>
      <c r="P50" s="19"/>
      <c r="R50" s="25"/>
    </row>
    <row r="51" spans="1:18" x14ac:dyDescent="0.3">
      <c r="A51" s="23"/>
      <c r="C51" s="98" t="s">
        <v>62</v>
      </c>
      <c r="D51" s="6" t="s">
        <v>62</v>
      </c>
      <c r="E51" s="5"/>
      <c r="F51" s="5"/>
      <c r="G51" s="5"/>
      <c r="H51" s="5"/>
      <c r="I51" s="8" t="s">
        <v>1</v>
      </c>
      <c r="J51" s="5"/>
      <c r="K51" s="5"/>
      <c r="L51" s="5"/>
      <c r="M51" s="5"/>
      <c r="N51" s="100"/>
      <c r="O51" s="6" t="s">
        <v>54</v>
      </c>
      <c r="P51" s="19"/>
      <c r="R51" s="25"/>
    </row>
    <row r="52" spans="1:18" ht="19.5" thickBot="1" x14ac:dyDescent="0.35">
      <c r="A52" s="23"/>
      <c r="C52" s="99" t="s">
        <v>52</v>
      </c>
      <c r="D52" s="96" t="s">
        <v>52</v>
      </c>
      <c r="E52" s="31">
        <f>IF(I52&gt;0,F52-250,0)</f>
        <v>5800</v>
      </c>
      <c r="F52" s="31">
        <f>IF(I52&gt;0,G52-250,0)</f>
        <v>6050</v>
      </c>
      <c r="G52" s="31">
        <f>IF(I52&gt;0,H52-250,0)</f>
        <v>6300</v>
      </c>
      <c r="H52" s="31">
        <f>IF(I52&gt;0,I52-250,0)</f>
        <v>6550</v>
      </c>
      <c r="I52" s="101">
        <f>F9</f>
        <v>6800</v>
      </c>
      <c r="J52" s="31">
        <f>IF(I52&gt;0,I52+250,0)</f>
        <v>7050</v>
      </c>
      <c r="K52" s="31">
        <f>IF(I52&gt;0,J52+250,0)</f>
        <v>7300</v>
      </c>
      <c r="L52" s="31">
        <f>IF(I52&gt;0,K52+250,0)</f>
        <v>7550</v>
      </c>
      <c r="M52" s="31">
        <f>IF(I52&gt;0,L52+250,0)</f>
        <v>7800</v>
      </c>
      <c r="N52" s="9"/>
      <c r="O52" s="95" t="s">
        <v>67</v>
      </c>
      <c r="P52" s="19"/>
      <c r="R52" s="25"/>
    </row>
    <row r="53" spans="1:18" x14ac:dyDescent="0.3">
      <c r="A53" s="23"/>
      <c r="C53" s="97">
        <f t="shared" ref="C53:C59" si="19">IF(C54&gt;0,C54-0.25,0)</f>
        <v>13.05</v>
      </c>
      <c r="D53" s="11">
        <f>IF(D60&gt;0,D54-0.25,0)</f>
        <v>12.75</v>
      </c>
      <c r="E53" s="46">
        <f t="shared" ref="E53:M53" si="20">($C$53*(E52/100)*$F$12)+($F$12*($O$53*($G$23/100)*(($G$25*0.85)/$G$24)))+$F$13-SUMPRODUCT($L$9:$L$25,$M$9:$M$25)-((E52/100)*$F$12*($F$18+$F$19))</f>
        <v>35.825000000000024</v>
      </c>
      <c r="F53" s="50">
        <f t="shared" si="20"/>
        <v>44.637500000000017</v>
      </c>
      <c r="G53" s="50">
        <f t="shared" si="20"/>
        <v>53.449999999999982</v>
      </c>
      <c r="H53" s="50">
        <f t="shared" si="20"/>
        <v>62.262500000000003</v>
      </c>
      <c r="I53" s="50">
        <f t="shared" si="20"/>
        <v>71.075000000000031</v>
      </c>
      <c r="J53" s="50">
        <f t="shared" si="20"/>
        <v>79.887499999999989</v>
      </c>
      <c r="K53" s="50">
        <f t="shared" si="20"/>
        <v>88.700000000000017</v>
      </c>
      <c r="L53" s="50">
        <f t="shared" si="20"/>
        <v>97.512500000000045</v>
      </c>
      <c r="M53" s="51">
        <f t="shared" si="20"/>
        <v>106.325</v>
      </c>
      <c r="N53" s="100"/>
      <c r="O53" s="11">
        <f t="shared" ref="O53:O67" si="21">IF(D53&lt;$G$22,$G$22-D53,0)</f>
        <v>1.25</v>
      </c>
      <c r="P53" s="19"/>
      <c r="R53" s="25"/>
    </row>
    <row r="54" spans="1:18" x14ac:dyDescent="0.3">
      <c r="A54" s="23"/>
      <c r="C54" s="97">
        <f t="shared" si="19"/>
        <v>13.3</v>
      </c>
      <c r="D54" s="11">
        <f>IF(D60&gt;0,D55-0.25,0)</f>
        <v>13</v>
      </c>
      <c r="E54" s="48">
        <f t="shared" ref="E54:M54" si="22">($C$54*(E52/100)*$F$12)+($F$12*($O$54*($G$23/100)*(($G$25*0.85)/$G$24)))+$F$13-SUMPRODUCT($L$9:$L$25,$M$9:$M$25)-((E52/100)*$F$12*($F$18+$F$19))</f>
        <v>35.900000000000013</v>
      </c>
      <c r="F54" s="47">
        <f t="shared" si="22"/>
        <v>44.900000000000006</v>
      </c>
      <c r="G54" s="47">
        <f t="shared" si="22"/>
        <v>53.900000000000027</v>
      </c>
      <c r="H54" s="47">
        <f t="shared" si="22"/>
        <v>62.900000000000048</v>
      </c>
      <c r="I54" s="47">
        <f t="shared" si="22"/>
        <v>71.90000000000002</v>
      </c>
      <c r="J54" s="47">
        <f t="shared" si="22"/>
        <v>80.900000000000034</v>
      </c>
      <c r="K54" s="47">
        <f t="shared" si="22"/>
        <v>89.900000000000063</v>
      </c>
      <c r="L54" s="47">
        <f t="shared" si="22"/>
        <v>98.900000000000034</v>
      </c>
      <c r="M54" s="52">
        <f t="shared" si="22"/>
        <v>107.90000000000005</v>
      </c>
      <c r="N54" s="100"/>
      <c r="O54" s="11">
        <f t="shared" si="21"/>
        <v>1</v>
      </c>
      <c r="P54" s="19"/>
      <c r="R54" s="25"/>
    </row>
    <row r="55" spans="1:18" x14ac:dyDescent="0.3">
      <c r="A55" s="23"/>
      <c r="C55" s="97">
        <f t="shared" si="19"/>
        <v>13.55</v>
      </c>
      <c r="D55" s="11">
        <f>IF(D60&gt;0,D56-0.25,0)</f>
        <v>13.25</v>
      </c>
      <c r="E55" s="48">
        <f t="shared" ref="E55:M55" si="23">($C$55*(E52/100)*$F$12)+($F$12*($O$55*($G$23/100)*(($G$25*0.85)/$G$24)))+$F$13-SUMPRODUCT($L$9:$L$25,$M$9:$M$25)-((E52/100)*$F$12*($F$18+$F$19))</f>
        <v>35.975000000000001</v>
      </c>
      <c r="F55" s="47">
        <f t="shared" si="23"/>
        <v>45.162499999999994</v>
      </c>
      <c r="G55" s="47">
        <f t="shared" si="23"/>
        <v>54.350000000000016</v>
      </c>
      <c r="H55" s="47">
        <f t="shared" si="23"/>
        <v>63.53749999999998</v>
      </c>
      <c r="I55" s="47">
        <f t="shared" si="23"/>
        <v>72.725000000000009</v>
      </c>
      <c r="J55" s="47">
        <f t="shared" si="23"/>
        <v>81.912500000000023</v>
      </c>
      <c r="K55" s="47">
        <f t="shared" si="23"/>
        <v>91.1</v>
      </c>
      <c r="L55" s="47">
        <f t="shared" si="23"/>
        <v>100.28750000000002</v>
      </c>
      <c r="M55" s="52">
        <f t="shared" si="23"/>
        <v>109.47499999999998</v>
      </c>
      <c r="N55" s="100"/>
      <c r="O55" s="11">
        <f t="shared" si="21"/>
        <v>0.75</v>
      </c>
      <c r="P55" s="19"/>
      <c r="R55" s="25"/>
    </row>
    <row r="56" spans="1:18" x14ac:dyDescent="0.3">
      <c r="A56" s="23"/>
      <c r="C56" s="97">
        <f t="shared" si="19"/>
        <v>13.8</v>
      </c>
      <c r="D56" s="11">
        <f>IF(D60&gt;0,D57-0.25,0)</f>
        <v>13.5</v>
      </c>
      <c r="E56" s="48">
        <f t="shared" ref="E56:M56" si="24">($C$56*(E52/100)*$F$12)+($F$12*($O$56*($G$23/100)*(($G$25*0.85)/$G$24)))+$F$13-SUMPRODUCT($L$9:$L$25,$M$9:$M$25)-((E52/100)*$F$12*($F$18+$F$19))</f>
        <v>36.050000000000018</v>
      </c>
      <c r="F56" s="47">
        <f t="shared" si="24"/>
        <v>45.42500000000004</v>
      </c>
      <c r="G56" s="47">
        <f t="shared" si="24"/>
        <v>54.800000000000004</v>
      </c>
      <c r="H56" s="47">
        <f t="shared" si="24"/>
        <v>64.175000000000026</v>
      </c>
      <c r="I56" s="47">
        <f t="shared" si="24"/>
        <v>73.550000000000054</v>
      </c>
      <c r="J56" s="47">
        <f t="shared" si="24"/>
        <v>82.925000000000011</v>
      </c>
      <c r="K56" s="47">
        <f t="shared" si="24"/>
        <v>92.30000000000004</v>
      </c>
      <c r="L56" s="47">
        <f t="shared" si="24"/>
        <v>101.67500000000001</v>
      </c>
      <c r="M56" s="52">
        <f t="shared" si="24"/>
        <v>111.05000000000003</v>
      </c>
      <c r="N56" s="100"/>
      <c r="O56" s="11">
        <f t="shared" si="21"/>
        <v>0.5</v>
      </c>
      <c r="P56" s="19"/>
      <c r="R56" s="25"/>
    </row>
    <row r="57" spans="1:18" x14ac:dyDescent="0.3">
      <c r="A57" s="23"/>
      <c r="C57" s="97">
        <f t="shared" si="19"/>
        <v>14.05</v>
      </c>
      <c r="D57" s="11">
        <f>IF(D60&gt;0,D58-0.25,0)</f>
        <v>13.75</v>
      </c>
      <c r="E57" s="48">
        <f t="shared" ref="E57:M57" si="25">($C$57*(E52/100)*$F$12)+($F$12*($O$57*($G$23/100)*(($G$25*0.85)/$G$24)))+$F$13-SUMPRODUCT($L$9:$L$25,$M$9:$M$25)-((E52/100)*$F$12*($F$18+$F$19))</f>
        <v>36.125000000000036</v>
      </c>
      <c r="F57" s="47">
        <f t="shared" si="25"/>
        <v>45.687500000000028</v>
      </c>
      <c r="G57" s="47">
        <f t="shared" si="25"/>
        <v>55.249999999999993</v>
      </c>
      <c r="H57" s="47">
        <f t="shared" si="25"/>
        <v>64.812500000000014</v>
      </c>
      <c r="I57" s="47">
        <f t="shared" si="25"/>
        <v>74.374999999999986</v>
      </c>
      <c r="J57" s="47">
        <f t="shared" si="25"/>
        <v>83.9375</v>
      </c>
      <c r="K57" s="47">
        <f t="shared" si="25"/>
        <v>93.499999999999972</v>
      </c>
      <c r="L57" s="47">
        <f t="shared" si="25"/>
        <v>103.0625</v>
      </c>
      <c r="M57" s="52">
        <f t="shared" si="25"/>
        <v>112.62500000000001</v>
      </c>
      <c r="N57" s="100"/>
      <c r="O57" s="11">
        <f t="shared" si="21"/>
        <v>0.25</v>
      </c>
      <c r="P57" s="19"/>
      <c r="R57" s="25"/>
    </row>
    <row r="58" spans="1:18" x14ac:dyDescent="0.3">
      <c r="A58" s="23"/>
      <c r="C58" s="97">
        <f t="shared" si="19"/>
        <v>14.3</v>
      </c>
      <c r="D58" s="11">
        <f>IF(D60&gt;0,D59-0.25,0)</f>
        <v>14</v>
      </c>
      <c r="E58" s="48">
        <f t="shared" ref="E58:M58" si="26">($C$58*(E52/100)*$F$12)+($F$12*($O$58*($G$23/100)*(($G$25*0.85)/$G$24)))+$F$13-SUMPRODUCT($L$9:$L$25,$M$9:$M$25)-((E52/100)*$F$12*($F$18+$F$19))</f>
        <v>36.200000000000024</v>
      </c>
      <c r="F58" s="47">
        <f t="shared" si="26"/>
        <v>45.950000000000017</v>
      </c>
      <c r="G58" s="47">
        <f t="shared" si="26"/>
        <v>55.700000000000038</v>
      </c>
      <c r="H58" s="47">
        <f t="shared" si="26"/>
        <v>65.45</v>
      </c>
      <c r="I58" s="47">
        <f t="shared" si="26"/>
        <v>75.200000000000031</v>
      </c>
      <c r="J58" s="47">
        <f t="shared" si="26"/>
        <v>84.949999999999989</v>
      </c>
      <c r="K58" s="47">
        <f t="shared" si="26"/>
        <v>94.700000000000017</v>
      </c>
      <c r="L58" s="47">
        <f t="shared" si="26"/>
        <v>104.45000000000005</v>
      </c>
      <c r="M58" s="52">
        <f t="shared" si="26"/>
        <v>114.2</v>
      </c>
      <c r="N58" s="100"/>
      <c r="O58" s="11">
        <f t="shared" si="21"/>
        <v>0</v>
      </c>
      <c r="P58" s="19"/>
      <c r="R58" s="25"/>
    </row>
    <row r="59" spans="1:18" x14ac:dyDescent="0.3">
      <c r="A59" s="23"/>
      <c r="C59" s="97">
        <f t="shared" si="19"/>
        <v>14.55</v>
      </c>
      <c r="D59" s="11">
        <f>IF(D60&gt;0,D60-0.25,0)</f>
        <v>14.25</v>
      </c>
      <c r="E59" s="48">
        <f t="shared" ref="E59:M59" si="27">($C$59*(E52/100)*$F$12)+($F$12*($O$59*($G$23/100)*(($G$25*0.85)/$G$24)))+$F$13-SUMPRODUCT($L$9:$L$25,$M$9:$M$25)-((E52/100)*$F$12*($F$18+$F$19))</f>
        <v>40.550000000000018</v>
      </c>
      <c r="F59" s="47">
        <f t="shared" si="27"/>
        <v>50.48750000000004</v>
      </c>
      <c r="G59" s="47">
        <f t="shared" si="27"/>
        <v>60.425000000000004</v>
      </c>
      <c r="H59" s="47">
        <f t="shared" si="27"/>
        <v>70.362500000000026</v>
      </c>
      <c r="I59" s="47">
        <f t="shared" si="27"/>
        <v>80.3</v>
      </c>
      <c r="J59" s="47">
        <f t="shared" si="27"/>
        <v>90.237500000000011</v>
      </c>
      <c r="K59" s="47">
        <f t="shared" si="27"/>
        <v>100.17500000000004</v>
      </c>
      <c r="L59" s="47">
        <f t="shared" si="27"/>
        <v>110.11250000000001</v>
      </c>
      <c r="M59" s="52">
        <f t="shared" si="27"/>
        <v>120.05000000000003</v>
      </c>
      <c r="N59" s="100"/>
      <c r="O59" s="11">
        <f t="shared" si="21"/>
        <v>0</v>
      </c>
      <c r="P59" s="19"/>
      <c r="R59" s="25"/>
    </row>
    <row r="60" spans="1:18" x14ac:dyDescent="0.3">
      <c r="A60" s="23"/>
      <c r="C60" s="102">
        <f>F8</f>
        <v>14.8</v>
      </c>
      <c r="D60" s="103">
        <f>F10</f>
        <v>14.5</v>
      </c>
      <c r="E60" s="48">
        <f t="shared" ref="E60:M60" si="28">($C$60*(E52/100)*$F$12)+($F$12*($O$60*($G$23/100)*(($G$25*0.85)/$G$24)))+$F$13-SUMPRODUCT($L$9:$L$25,$M$9:$M$25)-((E52/100)*$F$12*($F$18+$F$19))</f>
        <v>44.900000000000041</v>
      </c>
      <c r="F60" s="47">
        <f t="shared" si="28"/>
        <v>55.025000000000006</v>
      </c>
      <c r="G60" s="47">
        <f t="shared" si="28"/>
        <v>65.150000000000034</v>
      </c>
      <c r="H60" s="47">
        <f t="shared" si="28"/>
        <v>75.274999999999991</v>
      </c>
      <c r="I60" s="55">
        <f t="shared" si="28"/>
        <v>85.40000000000002</v>
      </c>
      <c r="J60" s="47">
        <f t="shared" si="28"/>
        <v>95.525000000000034</v>
      </c>
      <c r="K60" s="47">
        <f t="shared" si="28"/>
        <v>105.65</v>
      </c>
      <c r="L60" s="47">
        <f t="shared" si="28"/>
        <v>115.77500000000003</v>
      </c>
      <c r="M60" s="52">
        <f t="shared" si="28"/>
        <v>125.89999999999999</v>
      </c>
      <c r="N60" s="100"/>
      <c r="O60" s="11">
        <f t="shared" si="21"/>
        <v>0</v>
      </c>
      <c r="P60" s="19"/>
      <c r="R60" s="25"/>
    </row>
    <row r="61" spans="1:18" x14ac:dyDescent="0.3">
      <c r="A61" s="23"/>
      <c r="C61" s="97">
        <f>IF(C60&gt;0,C60+0.25,0)</f>
        <v>15.05</v>
      </c>
      <c r="D61" s="11">
        <f>IF(D60&gt;0,D60+0.25,0)</f>
        <v>14.75</v>
      </c>
      <c r="E61" s="48">
        <f t="shared" ref="E61:M61" si="29">($C$61*(E52/100)*$F$12)+($F$12*($O$61*($G$23/100)*(($G$25*0.85)/$G$24)))+$F$13-SUMPRODUCT($L$9:$L$25,$M$9:$M$25)-((E52/100)*$F$12*($F$18+$F$19))</f>
        <v>49.250000000000007</v>
      </c>
      <c r="F61" s="47">
        <f t="shared" si="29"/>
        <v>59.562500000000028</v>
      </c>
      <c r="G61" s="47">
        <f t="shared" si="29"/>
        <v>69.875</v>
      </c>
      <c r="H61" s="47">
        <f t="shared" si="29"/>
        <v>80.187500000000014</v>
      </c>
      <c r="I61" s="47">
        <f t="shared" si="29"/>
        <v>90.500000000000043</v>
      </c>
      <c r="J61" s="47">
        <f t="shared" si="29"/>
        <v>100.8125</v>
      </c>
      <c r="K61" s="47">
        <f t="shared" si="29"/>
        <v>111.12500000000003</v>
      </c>
      <c r="L61" s="47">
        <f t="shared" si="29"/>
        <v>121.4375</v>
      </c>
      <c r="M61" s="52">
        <f t="shared" si="29"/>
        <v>131.75000000000003</v>
      </c>
      <c r="N61" s="100"/>
      <c r="O61" s="11">
        <f t="shared" si="21"/>
        <v>0</v>
      </c>
      <c r="P61" s="19"/>
      <c r="R61" s="25"/>
    </row>
    <row r="62" spans="1:18" x14ac:dyDescent="0.3">
      <c r="A62" s="23"/>
      <c r="C62" s="97">
        <f t="shared" ref="C62:C67" si="30">IF(C61&gt;0,C61+0.25,0)</f>
        <v>15.3</v>
      </c>
      <c r="D62" s="11">
        <f>IF(D60&gt;0,D61+0.25,0)</f>
        <v>15</v>
      </c>
      <c r="E62" s="48">
        <f t="shared" ref="E62:M62" si="31">($C$62*(E52/100)*$F$12)+($F$12*($O$62*($G$23/100)*(($G$25*0.85)/$G$24)))+$F$13-SUMPRODUCT($L$9:$L$25,$M$9:$M$25)-((E52/100)*$F$12*($F$18+$F$19))</f>
        <v>53.60000000000003</v>
      </c>
      <c r="F62" s="47">
        <f t="shared" si="31"/>
        <v>64.099999999999994</v>
      </c>
      <c r="G62" s="47">
        <f t="shared" si="31"/>
        <v>74.600000000000023</v>
      </c>
      <c r="H62" s="47">
        <f t="shared" si="31"/>
        <v>85.100000000000037</v>
      </c>
      <c r="I62" s="47">
        <f t="shared" si="31"/>
        <v>95.600000000000009</v>
      </c>
      <c r="J62" s="47">
        <f t="shared" si="31"/>
        <v>106.10000000000002</v>
      </c>
      <c r="K62" s="47">
        <f t="shared" si="31"/>
        <v>116.6</v>
      </c>
      <c r="L62" s="47">
        <f t="shared" si="31"/>
        <v>127.10000000000002</v>
      </c>
      <c r="M62" s="52">
        <f t="shared" si="31"/>
        <v>137.60000000000005</v>
      </c>
      <c r="N62" s="100"/>
      <c r="O62" s="11">
        <f t="shared" si="21"/>
        <v>0</v>
      </c>
      <c r="P62" s="19"/>
      <c r="R62" s="25"/>
    </row>
    <row r="63" spans="1:18" x14ac:dyDescent="0.3">
      <c r="A63" s="23"/>
      <c r="C63" s="97">
        <f t="shared" si="30"/>
        <v>15.55</v>
      </c>
      <c r="D63" s="11">
        <f>IF(D60&gt;0,D62+0.25,0)</f>
        <v>15.25</v>
      </c>
      <c r="E63" s="48">
        <f t="shared" ref="E63:M63" si="32">($C$63*(E52/100)*$F$12)+($F$12*($O$63*($G$23/100)*(($G$25*0.85)/$G$24)))+$F$13-SUMPRODUCT($L$9:$L$25,$M$9:$M$25)-((E52/100)*$F$12*($F$18+$F$19))</f>
        <v>57.949999999999996</v>
      </c>
      <c r="F63" s="47">
        <f t="shared" si="32"/>
        <v>68.637500000000017</v>
      </c>
      <c r="G63" s="47">
        <f t="shared" si="32"/>
        <v>79.325000000000045</v>
      </c>
      <c r="H63" s="47">
        <f t="shared" si="32"/>
        <v>90.012500000000003</v>
      </c>
      <c r="I63" s="47">
        <f t="shared" si="32"/>
        <v>100.70000000000003</v>
      </c>
      <c r="J63" s="47">
        <f t="shared" si="32"/>
        <v>111.38749999999999</v>
      </c>
      <c r="K63" s="47">
        <f t="shared" si="32"/>
        <v>122.07500000000002</v>
      </c>
      <c r="L63" s="47">
        <f t="shared" si="32"/>
        <v>132.76250000000005</v>
      </c>
      <c r="M63" s="52">
        <f t="shared" si="32"/>
        <v>143.45000000000002</v>
      </c>
      <c r="N63" s="100"/>
      <c r="O63" s="11">
        <f t="shared" si="21"/>
        <v>0</v>
      </c>
      <c r="P63" s="19"/>
      <c r="R63" s="25"/>
    </row>
    <row r="64" spans="1:18" x14ac:dyDescent="0.3">
      <c r="A64" s="23"/>
      <c r="C64" s="97">
        <f t="shared" si="30"/>
        <v>15.8</v>
      </c>
      <c r="D64" s="11">
        <f>IF(D60&gt;0,D63+0.25,0)</f>
        <v>15.5</v>
      </c>
      <c r="E64" s="48">
        <f t="shared" ref="E64:M64" si="33">($C$64*(E52/100)*$F$12)+($F$12*($O$64*($G$23/100)*(($G$25*0.85)/$G$24)))+$F$13-SUMPRODUCT($L$9:$L$25,$M$9:$M$25)-((E52/100)*$F$12*($F$18+$F$19))</f>
        <v>62.300000000000018</v>
      </c>
      <c r="F64" s="47">
        <f t="shared" si="33"/>
        <v>73.17500000000004</v>
      </c>
      <c r="G64" s="47">
        <f t="shared" si="33"/>
        <v>84.050000000000011</v>
      </c>
      <c r="H64" s="47">
        <f t="shared" si="33"/>
        <v>94.925000000000026</v>
      </c>
      <c r="I64" s="47">
        <f t="shared" si="33"/>
        <v>105.8</v>
      </c>
      <c r="J64" s="47">
        <f t="shared" si="33"/>
        <v>116.67500000000001</v>
      </c>
      <c r="K64" s="47">
        <f t="shared" si="33"/>
        <v>127.55000000000004</v>
      </c>
      <c r="L64" s="47">
        <f t="shared" si="33"/>
        <v>138.42500000000001</v>
      </c>
      <c r="M64" s="52">
        <f t="shared" si="33"/>
        <v>149.30000000000004</v>
      </c>
      <c r="N64" s="100"/>
      <c r="O64" s="11">
        <f t="shared" si="21"/>
        <v>0</v>
      </c>
      <c r="P64" s="19"/>
      <c r="R64" s="25"/>
    </row>
    <row r="65" spans="1:18" x14ac:dyDescent="0.3">
      <c r="A65" s="23"/>
      <c r="C65" s="97">
        <f t="shared" si="30"/>
        <v>16.05</v>
      </c>
      <c r="D65" s="11">
        <f>IF(D60&gt;0,D64+0.25,0)</f>
        <v>15.75</v>
      </c>
      <c r="E65" s="48">
        <f t="shared" ref="E65:M65" si="34">($C$65*(E52/100)*$F$12)+($F$12*($O$65*($G$23/100)*(($G$25*0.85)/$G$24)))+$F$13-SUMPRODUCT($L$9:$L$25,$M$9:$M$25)-((E52/100)*$F$12*($F$18+$F$19))</f>
        <v>66.650000000000034</v>
      </c>
      <c r="F65" s="47">
        <f t="shared" si="34"/>
        <v>77.712500000000006</v>
      </c>
      <c r="G65" s="47">
        <f t="shared" si="34"/>
        <v>88.775000000000034</v>
      </c>
      <c r="H65" s="47">
        <f t="shared" si="34"/>
        <v>99.837499999999991</v>
      </c>
      <c r="I65" s="47">
        <f t="shared" si="34"/>
        <v>110.90000000000002</v>
      </c>
      <c r="J65" s="47">
        <f t="shared" si="34"/>
        <v>121.96250000000003</v>
      </c>
      <c r="K65" s="47">
        <f t="shared" si="34"/>
        <v>133.02500000000001</v>
      </c>
      <c r="L65" s="47">
        <f t="shared" si="34"/>
        <v>144.08750000000003</v>
      </c>
      <c r="M65" s="52">
        <f t="shared" si="34"/>
        <v>155.15</v>
      </c>
      <c r="N65" s="100"/>
      <c r="O65" s="11">
        <f t="shared" si="21"/>
        <v>0</v>
      </c>
      <c r="P65" s="19"/>
      <c r="R65" s="25"/>
    </row>
    <row r="66" spans="1:18" x14ac:dyDescent="0.3">
      <c r="A66" s="23"/>
      <c r="C66" s="97">
        <f t="shared" si="30"/>
        <v>16.3</v>
      </c>
      <c r="D66" s="11">
        <f>IF(D60&gt;0,D65+0.25,0)</f>
        <v>16</v>
      </c>
      <c r="E66" s="48">
        <f t="shared" ref="E66:M66" si="35">($C$66*(E52/100)*$F$12)+($F$12*($O$66*($G$23/100)*(($G$25*0.85)/$G$24)))+$F$13-SUMPRODUCT($L$9:$L$25,$M$9:$M$25)-((E52/100)*$F$12*($F$18+$F$19))</f>
        <v>71</v>
      </c>
      <c r="F66" s="47">
        <f t="shared" si="35"/>
        <v>82.250000000000028</v>
      </c>
      <c r="G66" s="47">
        <f t="shared" si="35"/>
        <v>93.5</v>
      </c>
      <c r="H66" s="47">
        <f t="shared" si="35"/>
        <v>104.75000000000001</v>
      </c>
      <c r="I66" s="47">
        <f t="shared" si="35"/>
        <v>116.00000000000004</v>
      </c>
      <c r="J66" s="47">
        <f t="shared" si="35"/>
        <v>127.25</v>
      </c>
      <c r="K66" s="47">
        <f t="shared" si="35"/>
        <v>138.50000000000003</v>
      </c>
      <c r="L66" s="47">
        <f t="shared" si="35"/>
        <v>149.75</v>
      </c>
      <c r="M66" s="52">
        <f t="shared" si="35"/>
        <v>161.00000000000003</v>
      </c>
      <c r="N66" s="100"/>
      <c r="O66" s="11">
        <f t="shared" si="21"/>
        <v>0</v>
      </c>
      <c r="P66" s="19"/>
      <c r="R66" s="25"/>
    </row>
    <row r="67" spans="1:18" ht="19.5" thickBot="1" x14ac:dyDescent="0.35">
      <c r="A67" s="23"/>
      <c r="C67" s="97">
        <f t="shared" si="30"/>
        <v>16.55</v>
      </c>
      <c r="D67" s="11">
        <f>IF(D60&gt;0,D66+0.25,0)</f>
        <v>16.25</v>
      </c>
      <c r="E67" s="49">
        <f t="shared" ref="E67:M67" si="36">($C$67*(E52/100)*$F$12)+($F$12*($O$67*($G$23/100)*(($G$25*0.85)/$G$24)))+$F$13-SUMPRODUCT($L$9:$L$25,$M$9:$M$25)-((E52/100)*$F$12*($F$18+$F$19))</f>
        <v>75.350000000000023</v>
      </c>
      <c r="F67" s="53">
        <f t="shared" si="36"/>
        <v>86.787499999999994</v>
      </c>
      <c r="G67" s="53">
        <f t="shared" si="36"/>
        <v>98.225000000000023</v>
      </c>
      <c r="H67" s="53">
        <f t="shared" si="36"/>
        <v>109.66250000000004</v>
      </c>
      <c r="I67" s="53">
        <f t="shared" si="36"/>
        <v>121.10000000000001</v>
      </c>
      <c r="J67" s="53">
        <f t="shared" si="36"/>
        <v>132.53750000000002</v>
      </c>
      <c r="K67" s="53">
        <f t="shared" si="36"/>
        <v>143.97499999999999</v>
      </c>
      <c r="L67" s="53">
        <f t="shared" si="36"/>
        <v>155.41250000000002</v>
      </c>
      <c r="M67" s="54">
        <f t="shared" si="36"/>
        <v>166.85000000000005</v>
      </c>
      <c r="N67" s="100"/>
      <c r="O67" s="11">
        <f t="shared" si="21"/>
        <v>0</v>
      </c>
      <c r="P67" s="19"/>
      <c r="R67" s="25"/>
    </row>
    <row r="68" spans="1:18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  <c r="R68" s="25"/>
    </row>
    <row r="69" spans="1:18" x14ac:dyDescent="0.3">
      <c r="A69" s="23"/>
      <c r="R69" s="25"/>
    </row>
    <row r="70" spans="1:18" x14ac:dyDescent="0.3">
      <c r="A70" s="23"/>
      <c r="C70" s="41" t="s">
        <v>68</v>
      </c>
      <c r="R70" s="25"/>
    </row>
    <row r="71" spans="1:18" x14ac:dyDescent="0.3">
      <c r="A71" s="23"/>
      <c r="C71" s="41" t="s">
        <v>21</v>
      </c>
      <c r="R71" s="25"/>
    </row>
    <row r="72" spans="1:18" x14ac:dyDescent="0.3">
      <c r="A72" s="23"/>
      <c r="R72" s="25"/>
    </row>
    <row r="73" spans="1:18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5"/>
      <c r="Q73" s="25"/>
      <c r="R73" s="25"/>
    </row>
  </sheetData>
  <conditionalFormatting sqref="E32">
    <cfRule type="cellIs" dxfId="4125" priority="4122" operator="greaterThan">
      <formula>0</formula>
    </cfRule>
    <cfRule type="colorScale" priority="4123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2:M46 E53:M67">
    <cfRule type="cellIs" dxfId="4124" priority="4120" operator="greaterThan">
      <formula>0</formula>
    </cfRule>
    <cfRule type="cellIs" dxfId="4123" priority="4121" operator="greaterThan">
      <formula>0</formula>
    </cfRule>
  </conditionalFormatting>
  <conditionalFormatting sqref="E32:M46 E53:M67">
    <cfRule type="cellIs" dxfId="4122" priority="4119" operator="greaterThan">
      <formula>0</formula>
    </cfRule>
  </conditionalFormatting>
  <conditionalFormatting sqref="F32">
    <cfRule type="cellIs" dxfId="4121" priority="4117" operator="greaterThan">
      <formula>0</formula>
    </cfRule>
    <cfRule type="colorScale" priority="4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4120" priority="4115" operator="greaterThan">
      <formula>0</formula>
    </cfRule>
    <cfRule type="colorScale" priority="4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4119" priority="4113" operator="greaterThan">
      <formula>0</formula>
    </cfRule>
    <cfRule type="colorScale" priority="4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4118" priority="4111" operator="greaterThan">
      <formula>0</formula>
    </cfRule>
    <cfRule type="colorScale" priority="4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4117" priority="4109" operator="greaterThan">
      <formula>0</formula>
    </cfRule>
    <cfRule type="colorScale" priority="4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4116" priority="4107" operator="greaterThan">
      <formula>0</formula>
    </cfRule>
    <cfRule type="colorScale" priority="4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4115" priority="4105" operator="greaterThan">
      <formula>0</formula>
    </cfRule>
    <cfRule type="colorScale" priority="4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114" priority="4103" operator="greaterThan">
      <formula>0</formula>
    </cfRule>
    <cfRule type="colorScale" priority="4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113" priority="4101" operator="greaterThan">
      <formula>0</formula>
    </cfRule>
    <cfRule type="colorScale" priority="4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4112" priority="4099" operator="greaterThan">
      <formula>0</formula>
    </cfRule>
    <cfRule type="colorScale" priority="4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4111" priority="4097" operator="greaterThan">
      <formula>0</formula>
    </cfRule>
    <cfRule type="colorScale" priority="4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4110" priority="4095" operator="greaterThan">
      <formula>0</formula>
    </cfRule>
    <cfRule type="colorScale" priority="4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4109" priority="4093" operator="greaterThan">
      <formula>0</formula>
    </cfRule>
    <cfRule type="colorScale" priority="4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4108" priority="4091" operator="greaterThan">
      <formula>0</formula>
    </cfRule>
    <cfRule type="colorScale" priority="4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4107" priority="4089" operator="greaterThan">
      <formula>0</formula>
    </cfRule>
    <cfRule type="colorScale" priority="4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4106" priority="4087" operator="greaterThan">
      <formula>0</formula>
    </cfRule>
    <cfRule type="colorScale" priority="4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105" priority="4085" operator="greaterThan">
      <formula>0</formula>
    </cfRule>
    <cfRule type="colorScale" priority="4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4104" priority="4083" operator="greaterThan">
      <formula>0</formula>
    </cfRule>
    <cfRule type="colorScale" priority="4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4103" priority="4081" operator="greaterThan">
      <formula>0</formula>
    </cfRule>
    <cfRule type="colorScale" priority="4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4102" priority="4079" operator="greaterThan">
      <formula>0</formula>
    </cfRule>
    <cfRule type="colorScale" priority="4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4101" priority="4077" operator="greaterThan">
      <formula>0</formula>
    </cfRule>
    <cfRule type="colorScale" priority="4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4100" priority="4075" operator="greaterThan">
      <formula>0</formula>
    </cfRule>
    <cfRule type="colorScale" priority="4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4099" priority="4073" operator="greaterThan">
      <formula>0</formula>
    </cfRule>
    <cfRule type="colorScale" priority="4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4098" priority="4071" operator="greaterThan">
      <formula>0</formula>
    </cfRule>
    <cfRule type="colorScale" priority="4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097" priority="4069" operator="greaterThan">
      <formula>0</formula>
    </cfRule>
    <cfRule type="colorScale" priority="4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096" priority="4067" operator="greaterThan">
      <formula>0</formula>
    </cfRule>
    <cfRule type="colorScale" priority="4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4095" priority="4065" operator="greaterThan">
      <formula>0</formula>
    </cfRule>
    <cfRule type="colorScale" priority="4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4094" priority="4063" operator="greaterThan">
      <formula>0</formula>
    </cfRule>
    <cfRule type="colorScale" priority="4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4093" priority="4061" operator="greaterThan">
      <formula>0</formula>
    </cfRule>
    <cfRule type="colorScale" priority="4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4092" priority="4059" operator="greaterThan">
      <formula>0</formula>
    </cfRule>
    <cfRule type="colorScale" priority="4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4091" priority="4057" operator="greaterThan">
      <formula>0</formula>
    </cfRule>
    <cfRule type="colorScale" priority="4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4090" priority="4055" operator="greaterThan">
      <formula>0</formula>
    </cfRule>
    <cfRule type="colorScale" priority="4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4089" priority="4053" operator="greaterThan">
      <formula>0</formula>
    </cfRule>
    <cfRule type="colorScale" priority="4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4088" priority="4051" operator="greaterThan">
      <formula>0</formula>
    </cfRule>
    <cfRule type="colorScale" priority="4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4087" priority="4049" operator="greaterThan">
      <formula>0</formula>
    </cfRule>
    <cfRule type="colorScale" priority="4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4086" priority="4047" operator="greaterThan">
      <formula>0</formula>
    </cfRule>
    <cfRule type="colorScale" priority="4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4085" priority="4045" operator="greaterThan">
      <formula>0</formula>
    </cfRule>
    <cfRule type="colorScale" priority="4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4084" priority="4043" operator="greaterThan">
      <formula>0</formula>
    </cfRule>
    <cfRule type="colorScale" priority="4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4083" priority="4041" operator="greaterThan">
      <formula>0</formula>
    </cfRule>
    <cfRule type="colorScale" priority="4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4082" priority="4039" operator="greaterThan">
      <formula>0</formula>
    </cfRule>
    <cfRule type="colorScale" priority="4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4081" priority="4037" operator="greaterThan">
      <formula>0</formula>
    </cfRule>
    <cfRule type="colorScale" priority="4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4080" priority="4035" operator="greaterThan">
      <formula>0</formula>
    </cfRule>
    <cfRule type="colorScale" priority="4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4079" priority="4033" operator="greaterThan">
      <formula>0</formula>
    </cfRule>
    <cfRule type="colorScale" priority="4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4078" priority="4031" operator="greaterThan">
      <formula>0</formula>
    </cfRule>
    <cfRule type="colorScale" priority="4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4077" priority="4029" operator="greaterThan">
      <formula>0</formula>
    </cfRule>
    <cfRule type="colorScale" priority="4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4076" priority="4027" operator="greaterThan">
      <formula>0</formula>
    </cfRule>
    <cfRule type="colorScale" priority="4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4075" priority="4025" operator="greaterThan">
      <formula>0</formula>
    </cfRule>
    <cfRule type="colorScale" priority="4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4074" priority="4023" operator="greaterThan">
      <formula>0</formula>
    </cfRule>
    <cfRule type="colorScale" priority="4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4073" priority="4021" operator="greaterThan">
      <formula>0</formula>
    </cfRule>
    <cfRule type="colorScale" priority="4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4072" priority="4019" operator="greaterThan">
      <formula>0</formula>
    </cfRule>
    <cfRule type="colorScale" priority="4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4071" priority="4017" operator="greaterThan">
      <formula>0</formula>
    </cfRule>
    <cfRule type="colorScale" priority="4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4070" priority="4015" operator="greaterThan">
      <formula>0</formula>
    </cfRule>
    <cfRule type="colorScale" priority="4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4069" priority="4013" operator="greaterThan">
      <formula>0</formula>
    </cfRule>
    <cfRule type="colorScale" priority="4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4068" priority="4011" operator="greaterThan">
      <formula>0</formula>
    </cfRule>
    <cfRule type="colorScale" priority="4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4067" priority="4009" operator="greaterThan">
      <formula>0</formula>
    </cfRule>
    <cfRule type="colorScale" priority="4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4066" priority="4007" operator="greaterThan">
      <formula>0</formula>
    </cfRule>
    <cfRule type="colorScale" priority="4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4065" priority="4005" operator="greaterThan">
      <formula>0</formula>
    </cfRule>
    <cfRule type="colorScale" priority="4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4064" priority="4003" operator="greaterThan">
      <formula>0</formula>
    </cfRule>
    <cfRule type="colorScale" priority="4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4063" priority="4001" operator="greaterThan">
      <formula>0</formula>
    </cfRule>
    <cfRule type="colorScale" priority="4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4062" priority="3999" operator="greaterThan">
      <formula>0</formula>
    </cfRule>
    <cfRule type="colorScale" priority="4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4061" priority="3997" operator="greaterThan">
      <formula>0</formula>
    </cfRule>
    <cfRule type="colorScale" priority="3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4060" priority="3995" operator="greaterThan">
      <formula>0</formula>
    </cfRule>
    <cfRule type="colorScale" priority="3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4059" priority="3993" operator="greaterThan">
      <formula>0</formula>
    </cfRule>
    <cfRule type="colorScale" priority="3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4058" priority="3991" operator="greaterThan">
      <formula>0</formula>
    </cfRule>
    <cfRule type="colorScale" priority="3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4057" priority="3989" operator="greaterThan">
      <formula>0</formula>
    </cfRule>
    <cfRule type="colorScale" priority="3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4056" priority="3987" operator="greaterThan">
      <formula>0</formula>
    </cfRule>
    <cfRule type="colorScale" priority="3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4055" priority="3985" operator="greaterThan">
      <formula>0</formula>
    </cfRule>
    <cfRule type="colorScale" priority="3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4054" priority="3983" operator="greaterThan">
      <formula>0</formula>
    </cfRule>
    <cfRule type="colorScale" priority="3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4053" priority="3981" operator="greaterThan">
      <formula>0</formula>
    </cfRule>
    <cfRule type="colorScale" priority="3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4052" priority="3979" operator="greaterThan">
      <formula>0</formula>
    </cfRule>
    <cfRule type="colorScale" priority="3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4051" priority="3977" operator="greaterThan">
      <formula>0</formula>
    </cfRule>
    <cfRule type="colorScale" priority="3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4050" priority="3975" operator="greaterThan">
      <formula>0</formula>
    </cfRule>
    <cfRule type="colorScale" priority="3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4049" priority="3973" operator="greaterThan">
      <formula>0</formula>
    </cfRule>
    <cfRule type="colorScale" priority="3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4048" priority="3971" operator="greaterThan">
      <formula>0</formula>
    </cfRule>
    <cfRule type="colorScale" priority="3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4047" priority="3969" operator="greaterThan">
      <formula>0</formula>
    </cfRule>
    <cfRule type="colorScale" priority="3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4046" priority="3967" operator="greaterThan">
      <formula>0</formula>
    </cfRule>
    <cfRule type="colorScale" priority="3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4045" priority="3965" operator="greaterThan">
      <formula>0</formula>
    </cfRule>
    <cfRule type="colorScale" priority="3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4044" priority="3963" operator="greaterThan">
      <formula>0</formula>
    </cfRule>
    <cfRule type="colorScale" priority="3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4043" priority="3961" operator="greaterThan">
      <formula>0</formula>
    </cfRule>
    <cfRule type="colorScale" priority="3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4042" priority="3959" operator="greaterThan">
      <formula>0</formula>
    </cfRule>
    <cfRule type="colorScale" priority="3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4041" priority="3957" operator="greaterThan">
      <formula>0</formula>
    </cfRule>
    <cfRule type="colorScale" priority="3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4040" priority="3955" operator="greaterThan">
      <formula>0</formula>
    </cfRule>
    <cfRule type="colorScale" priority="3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4039" priority="3953" operator="greaterThan">
      <formula>0</formula>
    </cfRule>
    <cfRule type="colorScale" priority="3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4038" priority="3951" operator="greaterThan">
      <formula>0</formula>
    </cfRule>
    <cfRule type="colorScale" priority="3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4037" priority="3949" operator="greaterThan">
      <formula>0</formula>
    </cfRule>
    <cfRule type="colorScale" priority="3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4036" priority="3947" operator="greaterThan">
      <formula>0</formula>
    </cfRule>
    <cfRule type="colorScale" priority="3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4035" priority="3945" operator="greaterThan">
      <formula>0</formula>
    </cfRule>
    <cfRule type="colorScale" priority="3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4034" priority="3943" operator="greaterThan">
      <formula>0</formula>
    </cfRule>
    <cfRule type="colorScale" priority="3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4033" priority="3941" operator="greaterThan">
      <formula>0</formula>
    </cfRule>
    <cfRule type="colorScale" priority="3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4032" priority="3939" operator="greaterThan">
      <formula>0</formula>
    </cfRule>
    <cfRule type="colorScale" priority="3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4031" priority="3937" operator="greaterThan">
      <formula>0</formula>
    </cfRule>
    <cfRule type="colorScale" priority="3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4030" priority="3935" operator="greaterThan">
      <formula>0</formula>
    </cfRule>
    <cfRule type="colorScale" priority="3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4029" priority="3933" operator="greaterThan">
      <formula>0</formula>
    </cfRule>
    <cfRule type="colorScale" priority="3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4028" priority="3931" operator="greaterThan">
      <formula>0</formula>
    </cfRule>
    <cfRule type="colorScale" priority="3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4027" priority="3929" operator="greaterThan">
      <formula>0</formula>
    </cfRule>
    <cfRule type="colorScale" priority="3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4026" priority="3927" operator="greaterThan">
      <formula>0</formula>
    </cfRule>
    <cfRule type="colorScale" priority="3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4025" priority="3925" operator="greaterThan">
      <formula>0</formula>
    </cfRule>
    <cfRule type="colorScale" priority="3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4024" priority="3923" operator="greaterThan">
      <formula>0</formula>
    </cfRule>
    <cfRule type="colorScale" priority="3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4023" priority="3921" operator="greaterThan">
      <formula>0</formula>
    </cfRule>
    <cfRule type="colorScale" priority="3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4022" priority="3919" operator="greaterThan">
      <formula>0</formula>
    </cfRule>
    <cfRule type="colorScale" priority="3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4021" priority="3917" operator="greaterThan">
      <formula>0</formula>
    </cfRule>
    <cfRule type="colorScale" priority="3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4020" priority="3915" operator="greaterThan">
      <formula>0</formula>
    </cfRule>
    <cfRule type="colorScale" priority="3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4019" priority="3913" operator="greaterThan">
      <formula>0</formula>
    </cfRule>
    <cfRule type="colorScale" priority="3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4018" priority="3911" operator="greaterThan">
      <formula>0</formula>
    </cfRule>
    <cfRule type="colorScale" priority="3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4017" priority="3909" operator="greaterThan">
      <formula>0</formula>
    </cfRule>
    <cfRule type="colorScale" priority="3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4016" priority="3907" operator="greaterThan">
      <formula>0</formula>
    </cfRule>
    <cfRule type="colorScale" priority="3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4015" priority="3905" operator="greaterThan">
      <formula>0</formula>
    </cfRule>
    <cfRule type="colorScale" priority="3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4014" priority="3903" operator="greaterThan">
      <formula>0</formula>
    </cfRule>
    <cfRule type="colorScale" priority="3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4013" priority="3901" operator="greaterThan">
      <formula>0</formula>
    </cfRule>
    <cfRule type="colorScale" priority="3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4012" priority="3899" operator="greaterThan">
      <formula>0</formula>
    </cfRule>
    <cfRule type="colorScale" priority="3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4011" priority="3897" operator="greaterThan">
      <formula>0</formula>
    </cfRule>
    <cfRule type="colorScale" priority="3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4010" priority="3895" operator="greaterThan">
      <formula>0</formula>
    </cfRule>
    <cfRule type="colorScale" priority="3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4009" priority="3893" operator="greaterThan">
      <formula>0</formula>
    </cfRule>
    <cfRule type="colorScale" priority="3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4008" priority="3891" operator="greaterThan">
      <formula>0</formula>
    </cfRule>
    <cfRule type="colorScale" priority="3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4007" priority="3889" operator="greaterThan">
      <formula>0</formula>
    </cfRule>
    <cfRule type="colorScale" priority="3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4006" priority="3887" operator="greaterThan">
      <formula>0</formula>
    </cfRule>
    <cfRule type="colorScale" priority="3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4005" priority="3885" operator="greaterThan">
      <formula>0</formula>
    </cfRule>
    <cfRule type="colorScale" priority="3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4004" priority="3883" operator="greaterThan">
      <formula>0</formula>
    </cfRule>
    <cfRule type="colorScale" priority="3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4003" priority="3881" operator="greaterThan">
      <formula>0</formula>
    </cfRule>
    <cfRule type="colorScale" priority="3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4002" priority="3879" operator="greaterThan">
      <formula>0</formula>
    </cfRule>
    <cfRule type="colorScale" priority="3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4001" priority="3877" operator="greaterThan">
      <formula>0</formula>
    </cfRule>
    <cfRule type="colorScale" priority="3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4000" priority="3875" operator="greaterThan">
      <formula>0</formula>
    </cfRule>
    <cfRule type="colorScale" priority="3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3999" priority="3873" operator="greaterThan">
      <formula>0</formula>
    </cfRule>
    <cfRule type="colorScale" priority="3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3998" priority="3871" operator="greaterThan">
      <formula>0</formula>
    </cfRule>
    <cfRule type="colorScale" priority="3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3997" priority="3869" operator="greaterThan">
      <formula>0</formula>
    </cfRule>
    <cfRule type="colorScale" priority="3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3996" priority="3867" operator="greaterThan">
      <formula>0</formula>
    </cfRule>
    <cfRule type="colorScale" priority="3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3995" priority="3865" operator="greaterThan">
      <formula>0</formula>
    </cfRule>
    <cfRule type="colorScale" priority="3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3994" priority="3863" operator="greaterThan">
      <formula>0</formula>
    </cfRule>
    <cfRule type="colorScale" priority="3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3993" priority="3861" operator="greaterThan">
      <formula>0</formula>
    </cfRule>
    <cfRule type="colorScale" priority="3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3992" priority="3859" operator="greaterThan">
      <formula>0</formula>
    </cfRule>
    <cfRule type="colorScale" priority="3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3991" priority="3857" operator="greaterThan">
      <formula>0</formula>
    </cfRule>
    <cfRule type="colorScale" priority="3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3990" priority="3855" operator="greaterThan">
      <formula>0</formula>
    </cfRule>
    <cfRule type="colorScale" priority="3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989" priority="3853" operator="greaterThan">
      <formula>0</formula>
    </cfRule>
    <cfRule type="colorScale" priority="3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3988" priority="3851" operator="greaterThan">
      <formula>0</formula>
    </cfRule>
    <cfRule type="colorScale" priority="3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987" priority="3849" operator="greaterThan">
      <formula>0</formula>
    </cfRule>
    <cfRule type="colorScale" priority="3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3986" priority="3847" operator="greaterThan">
      <formula>0</formula>
    </cfRule>
    <cfRule type="colorScale" priority="3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3985" priority="3845" operator="greaterThan">
      <formula>0</formula>
    </cfRule>
    <cfRule type="colorScale" priority="3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984" priority="3843" operator="greaterThan">
      <formula>0</formula>
    </cfRule>
    <cfRule type="colorScale" priority="3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3983" priority="3841" operator="greaterThan">
      <formula>0</formula>
    </cfRule>
    <cfRule type="colorScale" priority="3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3982" priority="3839" operator="greaterThan">
      <formula>0</formula>
    </cfRule>
    <cfRule type="colorScale" priority="3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3981" priority="3837" operator="greaterThan">
      <formula>0</formula>
    </cfRule>
    <cfRule type="colorScale" priority="3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3980" priority="3835" operator="greaterThan">
      <formula>0</formula>
    </cfRule>
    <cfRule type="colorScale" priority="3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3979" priority="3833" operator="greaterThan">
      <formula>0</formula>
    </cfRule>
    <cfRule type="colorScale" priority="3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3978" priority="3831" operator="greaterThan">
      <formula>0</formula>
    </cfRule>
    <cfRule type="colorScale" priority="3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3977" priority="3829" operator="greaterThan">
      <formula>0</formula>
    </cfRule>
    <cfRule type="colorScale" priority="3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3976" priority="3827" operator="greaterThan">
      <formula>0</formula>
    </cfRule>
    <cfRule type="colorScale" priority="3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3975" priority="3825" operator="greaterThan">
      <formula>0</formula>
    </cfRule>
    <cfRule type="colorScale" priority="3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3974" priority="3823" operator="greaterThan">
      <formula>0</formula>
    </cfRule>
    <cfRule type="colorScale" priority="3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973" priority="3821" operator="greaterThan">
      <formula>0</formula>
    </cfRule>
    <cfRule type="colorScale" priority="3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3972" priority="3819" operator="greaterThan">
      <formula>0</formula>
    </cfRule>
    <cfRule type="colorScale" priority="3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971" priority="3817" operator="greaterThan">
      <formula>0</formula>
    </cfRule>
    <cfRule type="colorScale" priority="3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3970" priority="3815" operator="greaterThan">
      <formula>0</formula>
    </cfRule>
    <cfRule type="colorScale" priority="3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3969" priority="3813" operator="greaterThan">
      <formula>0</formula>
    </cfRule>
    <cfRule type="colorScale" priority="3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968" priority="3811" operator="greaterThan">
      <formula>0</formula>
    </cfRule>
    <cfRule type="colorScale" priority="3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3967" priority="3809" operator="greaterThan">
      <formula>0</formula>
    </cfRule>
    <cfRule type="colorScale" priority="3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3966" priority="3807" operator="greaterThan">
      <formula>0</formula>
    </cfRule>
    <cfRule type="colorScale" priority="3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3965" priority="3805" operator="greaterThan">
      <formula>0</formula>
    </cfRule>
    <cfRule type="colorScale" priority="3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3964" priority="3803" operator="greaterThan">
      <formula>0</formula>
    </cfRule>
    <cfRule type="colorScale" priority="3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3963" priority="3801" operator="greaterThan">
      <formula>0</formula>
    </cfRule>
    <cfRule type="colorScale" priority="3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3962" priority="3799" operator="greaterThan">
      <formula>0</formula>
    </cfRule>
    <cfRule type="colorScale" priority="3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3961" priority="3797" operator="greaterThan">
      <formula>0</formula>
    </cfRule>
    <cfRule type="colorScale" priority="3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3960" priority="3795" operator="greaterThan">
      <formula>0</formula>
    </cfRule>
    <cfRule type="colorScale" priority="3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3959" priority="3793" operator="greaterThan">
      <formula>0</formula>
    </cfRule>
    <cfRule type="colorScale" priority="3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3958" priority="3791" operator="greaterThan">
      <formula>0</formula>
    </cfRule>
    <cfRule type="colorScale" priority="3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957" priority="3789" operator="greaterThan">
      <formula>0</formula>
    </cfRule>
    <cfRule type="colorScale" priority="3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3956" priority="3787" operator="greaterThan">
      <formula>0</formula>
    </cfRule>
    <cfRule type="colorScale" priority="3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955" priority="3785" operator="greaterThan">
      <formula>0</formula>
    </cfRule>
    <cfRule type="colorScale" priority="3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3954" priority="3783" operator="greaterThan">
      <formula>0</formula>
    </cfRule>
    <cfRule type="colorScale" priority="3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3953" priority="3781" operator="greaterThan">
      <formula>0</formula>
    </cfRule>
    <cfRule type="colorScale" priority="3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952" priority="3779" operator="greaterThan">
      <formula>0</formula>
    </cfRule>
    <cfRule type="colorScale" priority="3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3951" priority="3777" operator="greaterThan">
      <formula>0</formula>
    </cfRule>
    <cfRule type="colorScale" priority="3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3950" priority="3775" operator="greaterThan">
      <formula>0</formula>
    </cfRule>
    <cfRule type="colorScale" priority="3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3949" priority="3773" operator="greaterThan">
      <formula>0</formula>
    </cfRule>
    <cfRule type="colorScale" priority="3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3948" priority="3771" operator="greaterThan">
      <formula>0</formula>
    </cfRule>
    <cfRule type="colorScale" priority="3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3947" priority="3769" operator="greaterThan">
      <formula>0</formula>
    </cfRule>
    <cfRule type="colorScale" priority="3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3946" priority="3767" operator="greaterThan">
      <formula>0</formula>
    </cfRule>
    <cfRule type="colorScale" priority="3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3945" priority="3765" operator="greaterThan">
      <formula>0</formula>
    </cfRule>
    <cfRule type="colorScale" priority="3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3944" priority="3763" operator="greaterThan">
      <formula>0</formula>
    </cfRule>
    <cfRule type="colorScale" priority="3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3943" priority="3761" operator="greaterThan">
      <formula>0</formula>
    </cfRule>
    <cfRule type="colorScale" priority="3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3942" priority="3759" operator="greaterThan">
      <formula>0</formula>
    </cfRule>
    <cfRule type="colorScale" priority="3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941" priority="3757" operator="greaterThan">
      <formula>0</formula>
    </cfRule>
    <cfRule type="colorScale" priority="3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3940" priority="3755" operator="greaterThan">
      <formula>0</formula>
    </cfRule>
    <cfRule type="colorScale" priority="3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939" priority="3753" operator="greaterThan">
      <formula>0</formula>
    </cfRule>
    <cfRule type="colorScale" priority="3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3938" priority="3751" operator="greaterThan">
      <formula>0</formula>
    </cfRule>
    <cfRule type="colorScale" priority="3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3937" priority="3749" operator="greaterThan">
      <formula>0</formula>
    </cfRule>
    <cfRule type="colorScale" priority="3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3936" priority="3747" operator="greaterThan">
      <formula>0</formula>
    </cfRule>
    <cfRule type="colorScale" priority="3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935" priority="3745" operator="greaterThan">
      <formula>0</formula>
    </cfRule>
    <cfRule type="colorScale" priority="3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934" priority="3743" operator="greaterThan">
      <formula>0</formula>
    </cfRule>
    <cfRule type="colorScale" priority="3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933" priority="3741" operator="greaterThan">
      <formula>0</formula>
    </cfRule>
    <cfRule type="colorScale" priority="3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932" priority="3739" operator="greaterThan">
      <formula>0</formula>
    </cfRule>
    <cfRule type="colorScale" priority="3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931" priority="3737" operator="greaterThan">
      <formula>0</formula>
    </cfRule>
    <cfRule type="colorScale" priority="3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930" priority="3735" operator="greaterThan">
      <formula>0</formula>
    </cfRule>
    <cfRule type="colorScale" priority="3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929" priority="3733" operator="greaterThan">
      <formula>0</formula>
    </cfRule>
    <cfRule type="colorScale" priority="3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928" priority="3731" operator="greaterThan">
      <formula>0</formula>
    </cfRule>
    <cfRule type="colorScale" priority="3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927" priority="3729" operator="greaterThan">
      <formula>0</formula>
    </cfRule>
    <cfRule type="colorScale" priority="3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926" priority="3727" operator="greaterThan">
      <formula>0</formula>
    </cfRule>
    <cfRule type="colorScale" priority="3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925" priority="3725" operator="greaterThan">
      <formula>0</formula>
    </cfRule>
    <cfRule type="colorScale" priority="3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924" priority="3723" operator="greaterThan">
      <formula>0</formula>
    </cfRule>
    <cfRule type="colorScale" priority="3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923" priority="3721" operator="greaterThan">
      <formula>0</formula>
    </cfRule>
    <cfRule type="colorScale" priority="3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922" priority="3719" operator="greaterThan">
      <formula>0</formula>
    </cfRule>
    <cfRule type="colorScale" priority="3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921" priority="3717" operator="greaterThan">
      <formula>0</formula>
    </cfRule>
    <cfRule type="colorScale" priority="3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920" priority="3715" operator="greaterThan">
      <formula>0</formula>
    </cfRule>
    <cfRule type="colorScale" priority="3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919" priority="3713" operator="greaterThan">
      <formula>0</formula>
    </cfRule>
    <cfRule type="colorScale" priority="3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918" priority="3711" operator="greaterThan">
      <formula>0</formula>
    </cfRule>
    <cfRule type="colorScale" priority="3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917" priority="3709" operator="greaterThan">
      <formula>0</formula>
    </cfRule>
    <cfRule type="colorScale" priority="3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916" priority="3707" operator="greaterThan">
      <formula>0</formula>
    </cfRule>
    <cfRule type="colorScale" priority="3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915" priority="3705" operator="greaterThan">
      <formula>0</formula>
    </cfRule>
    <cfRule type="colorScale" priority="3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914" priority="3703" operator="greaterThan">
      <formula>0</formula>
    </cfRule>
    <cfRule type="colorScale" priority="3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913" priority="3701" operator="greaterThan">
      <formula>0</formula>
    </cfRule>
    <cfRule type="colorScale" priority="3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912" priority="3699" operator="greaterThan">
      <formula>0</formula>
    </cfRule>
    <cfRule type="colorScale" priority="3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911" priority="3697" operator="greaterThan">
      <formula>0</formula>
    </cfRule>
    <cfRule type="colorScale" priority="3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910" priority="3695" operator="greaterThan">
      <formula>0</formula>
    </cfRule>
    <cfRule type="colorScale" priority="3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3909" priority="3693" operator="greaterThan">
      <formula>0</formula>
    </cfRule>
    <cfRule type="colorScale" priority="3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3908" priority="3691" operator="greaterThan">
      <formula>0</formula>
    </cfRule>
    <cfRule type="colorScale" priority="3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3907" priority="3689" operator="greaterThan">
      <formula>0</formula>
    </cfRule>
    <cfRule type="colorScale" priority="3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3906" priority="3687" operator="greaterThan">
      <formula>0</formula>
    </cfRule>
    <cfRule type="colorScale" priority="3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3905" priority="3685" operator="greaterThan">
      <formula>0</formula>
    </cfRule>
    <cfRule type="colorScale" priority="3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3904" priority="3683" operator="greaterThan">
      <formula>0</formula>
    </cfRule>
    <cfRule type="colorScale" priority="3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3903" priority="3681" operator="greaterThan">
      <formula>0</formula>
    </cfRule>
    <cfRule type="colorScale" priority="3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3902" priority="3679" operator="greaterThan">
      <formula>0</formula>
    </cfRule>
    <cfRule type="colorScale" priority="3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3901" priority="3677" operator="greaterThan">
      <formula>0</formula>
    </cfRule>
    <cfRule type="colorScale" priority="3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3900" priority="3675" operator="greaterThan">
      <formula>0</formula>
    </cfRule>
    <cfRule type="colorScale" priority="3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3899" priority="3673" operator="greaterThan">
      <formula>0</formula>
    </cfRule>
    <cfRule type="colorScale" priority="3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3898" priority="3671" operator="greaterThan">
      <formula>0</formula>
    </cfRule>
    <cfRule type="colorScale" priority="3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3897" priority="3669" operator="greaterThan">
      <formula>0</formula>
    </cfRule>
    <cfRule type="colorScale" priority="3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3896" priority="3667" operator="greaterThan">
      <formula>0</formula>
    </cfRule>
    <cfRule type="colorScale" priority="3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3895" priority="3665" operator="greaterThan">
      <formula>0</formula>
    </cfRule>
    <cfRule type="colorScale" priority="3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894" priority="3663" operator="greaterThan">
      <formula>0</formula>
    </cfRule>
    <cfRule type="colorScale" priority="3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3893" priority="3661" operator="greaterThan">
      <formula>0</formula>
    </cfRule>
    <cfRule type="colorScale" priority="3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3892" priority="3659" operator="greaterThan">
      <formula>0</formula>
    </cfRule>
    <cfRule type="colorScale" priority="3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3891" priority="3657" operator="greaterThan">
      <formula>0</formula>
    </cfRule>
    <cfRule type="colorScale" priority="3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3890" priority="3655" operator="greaterThan">
      <formula>0</formula>
    </cfRule>
    <cfRule type="colorScale" priority="3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3889" priority="3653" operator="greaterThan">
      <formula>0</formula>
    </cfRule>
    <cfRule type="colorScale" priority="3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3888" priority="3651" operator="greaterThan">
      <formula>0</formula>
    </cfRule>
    <cfRule type="colorScale" priority="3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3887" priority="3649" operator="greaterThan">
      <formula>0</formula>
    </cfRule>
    <cfRule type="colorScale" priority="3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3886" priority="3647" operator="greaterThan">
      <formula>0</formula>
    </cfRule>
    <cfRule type="colorScale" priority="3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3885" priority="3645" operator="greaterThan">
      <formula>0</formula>
    </cfRule>
    <cfRule type="colorScale" priority="3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3884" priority="3643" operator="greaterThan">
      <formula>0</formula>
    </cfRule>
    <cfRule type="colorScale" priority="3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883" priority="3641" operator="greaterThan">
      <formula>0</formula>
    </cfRule>
    <cfRule type="colorScale" priority="3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3882" priority="3639" operator="greaterThan">
      <formula>0</formula>
    </cfRule>
    <cfRule type="colorScale" priority="3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881" priority="3637" operator="greaterThan">
      <formula>0</formula>
    </cfRule>
    <cfRule type="colorScale" priority="3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3880" priority="3635" operator="greaterThan">
      <formula>0</formula>
    </cfRule>
    <cfRule type="colorScale" priority="3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3879" priority="3633" operator="greaterThan">
      <formula>0</formula>
    </cfRule>
    <cfRule type="colorScale" priority="3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878" priority="3631" operator="greaterThan">
      <formula>0</formula>
    </cfRule>
    <cfRule type="colorScale" priority="3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3877" priority="3629" operator="greaterThan">
      <formula>0</formula>
    </cfRule>
    <cfRule type="colorScale" priority="3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3876" priority="3627" operator="greaterThan">
      <formula>0</formula>
    </cfRule>
    <cfRule type="colorScale" priority="3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3875" priority="3625" operator="greaterThan">
      <formula>0</formula>
    </cfRule>
    <cfRule type="colorScale" priority="3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3874" priority="3623" operator="greaterThan">
      <formula>0</formula>
    </cfRule>
    <cfRule type="colorScale" priority="3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3873" priority="3621" operator="greaterThan">
      <formula>0</formula>
    </cfRule>
    <cfRule type="colorScale" priority="3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3872" priority="3619" operator="greaterThan">
      <formula>0</formula>
    </cfRule>
    <cfRule type="colorScale" priority="3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3871" priority="3617" operator="greaterThan">
      <formula>0</formula>
    </cfRule>
    <cfRule type="colorScale" priority="3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3870" priority="3615" operator="greaterThan">
      <formula>0</formula>
    </cfRule>
    <cfRule type="colorScale" priority="3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3869" priority="3613" operator="greaterThan">
      <formula>0</formula>
    </cfRule>
    <cfRule type="colorScale" priority="3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3868" priority="3611" operator="greaterThan">
      <formula>0</formula>
    </cfRule>
    <cfRule type="colorScale" priority="3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867" priority="3609" operator="greaterThan">
      <formula>0</formula>
    </cfRule>
    <cfRule type="colorScale" priority="3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3866" priority="3607" operator="greaterThan">
      <formula>0</formula>
    </cfRule>
    <cfRule type="colorScale" priority="3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865" priority="3605" operator="greaterThan">
      <formula>0</formula>
    </cfRule>
    <cfRule type="colorScale" priority="3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3864" priority="3603" operator="greaterThan">
      <formula>0</formula>
    </cfRule>
    <cfRule type="colorScale" priority="3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3863" priority="3601" operator="greaterThan">
      <formula>0</formula>
    </cfRule>
    <cfRule type="colorScale" priority="3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862" priority="3599" operator="greaterThan">
      <formula>0</formula>
    </cfRule>
    <cfRule type="colorScale" priority="3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3861" priority="3597" operator="greaterThan">
      <formula>0</formula>
    </cfRule>
    <cfRule type="colorScale" priority="3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3860" priority="3595" operator="greaterThan">
      <formula>0</formula>
    </cfRule>
    <cfRule type="colorScale" priority="3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3859" priority="3593" operator="greaterThan">
      <formula>0</formula>
    </cfRule>
    <cfRule type="colorScale" priority="3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3858" priority="3591" operator="greaterThan">
      <formula>0</formula>
    </cfRule>
    <cfRule type="colorScale" priority="3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3857" priority="3589" operator="greaterThan">
      <formula>0</formula>
    </cfRule>
    <cfRule type="colorScale" priority="3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3856" priority="3587" operator="greaterThan">
      <formula>0</formula>
    </cfRule>
    <cfRule type="colorScale" priority="3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3855" priority="3585" operator="greaterThan">
      <formula>0</formula>
    </cfRule>
    <cfRule type="colorScale" priority="3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3854" priority="3583" operator="greaterThan">
      <formula>0</formula>
    </cfRule>
    <cfRule type="colorScale" priority="3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3853" priority="3581" operator="greaterThan">
      <formula>0</formula>
    </cfRule>
    <cfRule type="colorScale" priority="3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3852" priority="3579" operator="greaterThan">
      <formula>0</formula>
    </cfRule>
    <cfRule type="colorScale" priority="3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851" priority="3577" operator="greaterThan">
      <formula>0</formula>
    </cfRule>
    <cfRule type="colorScale" priority="3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3850" priority="3575" operator="greaterThan">
      <formula>0</formula>
    </cfRule>
    <cfRule type="colorScale" priority="3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849" priority="3573" operator="greaterThan">
      <formula>0</formula>
    </cfRule>
    <cfRule type="colorScale" priority="3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3848" priority="3571" operator="greaterThan">
      <formula>0</formula>
    </cfRule>
    <cfRule type="colorScale" priority="3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3847" priority="3569" operator="greaterThan">
      <formula>0</formula>
    </cfRule>
    <cfRule type="colorScale" priority="3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846" priority="3567" operator="greaterThan">
      <formula>0</formula>
    </cfRule>
    <cfRule type="colorScale" priority="3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3845" priority="3565" operator="greaterThan">
      <formula>0</formula>
    </cfRule>
    <cfRule type="colorScale" priority="3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3844" priority="3563" operator="greaterThan">
      <formula>0</formula>
    </cfRule>
    <cfRule type="colorScale" priority="3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3843" priority="3561" operator="greaterThan">
      <formula>0</formula>
    </cfRule>
    <cfRule type="colorScale" priority="3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3842" priority="3559" operator="greaterThan">
      <formula>0</formula>
    </cfRule>
    <cfRule type="colorScale" priority="3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3841" priority="3557" operator="greaterThan">
      <formula>0</formula>
    </cfRule>
    <cfRule type="colorScale" priority="3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3840" priority="3555" operator="greaterThan">
      <formula>0</formula>
    </cfRule>
    <cfRule type="colorScale" priority="3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3839" priority="3553" operator="greaterThan">
      <formula>0</formula>
    </cfRule>
    <cfRule type="colorScale" priority="3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3838" priority="3551" operator="greaterThan">
      <formula>0</formula>
    </cfRule>
    <cfRule type="colorScale" priority="3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3837" priority="3549" operator="greaterThan">
      <formula>0</formula>
    </cfRule>
    <cfRule type="colorScale" priority="3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3836" priority="3547" operator="greaterThan">
      <formula>0</formula>
    </cfRule>
    <cfRule type="colorScale" priority="3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835" priority="3545" operator="greaterThan">
      <formula>0</formula>
    </cfRule>
    <cfRule type="colorScale" priority="3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3834" priority="3543" operator="greaterThan">
      <formula>0</formula>
    </cfRule>
    <cfRule type="colorScale" priority="3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833" priority="3541" operator="greaterThan">
      <formula>0</formula>
    </cfRule>
    <cfRule type="colorScale" priority="3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3832" priority="3539" operator="greaterThan">
      <formula>0</formula>
    </cfRule>
    <cfRule type="colorScale" priority="3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3831" priority="3537" operator="greaterThan">
      <formula>0</formula>
    </cfRule>
    <cfRule type="colorScale" priority="3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830" priority="3535" operator="greaterThan">
      <formula>0</formula>
    </cfRule>
    <cfRule type="colorScale" priority="3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3829" priority="3533" operator="greaterThan">
      <formula>0</formula>
    </cfRule>
    <cfRule type="colorScale" priority="3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3828" priority="3531" operator="greaterThan">
      <formula>0</formula>
    </cfRule>
    <cfRule type="colorScale" priority="3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3827" priority="3529" operator="greaterThan">
      <formula>0</formula>
    </cfRule>
    <cfRule type="colorScale" priority="3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3826" priority="3527" operator="greaterThan">
      <formula>0</formula>
    </cfRule>
    <cfRule type="colorScale" priority="3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3825" priority="3525" operator="greaterThan">
      <formula>0</formula>
    </cfRule>
    <cfRule type="colorScale" priority="3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3824" priority="3523" operator="greaterThan">
      <formula>0</formula>
    </cfRule>
    <cfRule type="colorScale" priority="3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3823" priority="3521" operator="greaterThan">
      <formula>0</formula>
    </cfRule>
    <cfRule type="colorScale" priority="3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3822" priority="3519" operator="greaterThan">
      <formula>0</formula>
    </cfRule>
    <cfRule type="colorScale" priority="3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3821" priority="3517" operator="greaterThan">
      <formula>0</formula>
    </cfRule>
    <cfRule type="colorScale" priority="3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3820" priority="3515" operator="greaterThan">
      <formula>0</formula>
    </cfRule>
    <cfRule type="colorScale" priority="3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819" priority="3513" operator="greaterThan">
      <formula>0</formula>
    </cfRule>
    <cfRule type="colorScale" priority="3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3818" priority="3511" operator="greaterThan">
      <formula>0</formula>
    </cfRule>
    <cfRule type="colorScale" priority="3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817" priority="3509" operator="greaterThan">
      <formula>0</formula>
    </cfRule>
    <cfRule type="colorScale" priority="3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3816" priority="3507" operator="greaterThan">
      <formula>0</formula>
    </cfRule>
    <cfRule type="colorScale" priority="3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3815" priority="3505" operator="greaterThan">
      <formula>0</formula>
    </cfRule>
    <cfRule type="colorScale" priority="3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814" priority="3503" operator="greaterThan">
      <formula>0</formula>
    </cfRule>
    <cfRule type="colorScale" priority="3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3813" priority="3501" operator="greaterThan">
      <formula>0</formula>
    </cfRule>
    <cfRule type="colorScale" priority="3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3812" priority="3499" operator="greaterThan">
      <formula>0</formula>
    </cfRule>
    <cfRule type="colorScale" priority="3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3811" priority="3497" operator="greaterThan">
      <formula>0</formula>
    </cfRule>
    <cfRule type="colorScale" priority="3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3810" priority="3495" operator="greaterThan">
      <formula>0</formula>
    </cfRule>
    <cfRule type="colorScale" priority="3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3809" priority="3493" operator="greaterThan">
      <formula>0</formula>
    </cfRule>
    <cfRule type="colorScale" priority="3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3808" priority="3491" operator="greaterThan">
      <formula>0</formula>
    </cfRule>
    <cfRule type="colorScale" priority="3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3807" priority="3489" operator="greaterThan">
      <formula>0</formula>
    </cfRule>
    <cfRule type="colorScale" priority="3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3806" priority="3487" operator="greaterThan">
      <formula>0</formula>
    </cfRule>
    <cfRule type="colorScale" priority="3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3805" priority="3485" operator="greaterThan">
      <formula>0</formula>
    </cfRule>
    <cfRule type="colorScale" priority="3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3804" priority="3483" operator="greaterThan">
      <formula>0</formula>
    </cfRule>
    <cfRule type="colorScale" priority="3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803" priority="3481" operator="greaterThan">
      <formula>0</formula>
    </cfRule>
    <cfRule type="colorScale" priority="3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3802" priority="3479" operator="greaterThan">
      <formula>0</formula>
    </cfRule>
    <cfRule type="colorScale" priority="3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801" priority="3477" operator="greaterThan">
      <formula>0</formula>
    </cfRule>
    <cfRule type="colorScale" priority="3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3800" priority="3475" operator="greaterThan">
      <formula>0</formula>
    </cfRule>
    <cfRule type="colorScale" priority="3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3799" priority="3473" operator="greaterThan">
      <formula>0</formula>
    </cfRule>
    <cfRule type="colorScale" priority="3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798" priority="3471" operator="greaterThan">
      <formula>0</formula>
    </cfRule>
    <cfRule type="colorScale" priority="3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3797" priority="3469" operator="greaterThan">
      <formula>0</formula>
    </cfRule>
    <cfRule type="colorScale" priority="3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3796" priority="3467" operator="greaterThan">
      <formula>0</formula>
    </cfRule>
    <cfRule type="colorScale" priority="3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3795" priority="3465" operator="greaterThan">
      <formula>0</formula>
    </cfRule>
    <cfRule type="colorScale" priority="3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3794" priority="3463" operator="greaterThan">
      <formula>0</formula>
    </cfRule>
    <cfRule type="colorScale" priority="3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793" priority="3461" operator="greaterThan">
      <formula>0</formula>
    </cfRule>
    <cfRule type="colorScale" priority="3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792" priority="3459" operator="greaterThan">
      <formula>0</formula>
    </cfRule>
    <cfRule type="colorScale" priority="3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791" priority="3457" operator="greaterThan">
      <formula>0</formula>
    </cfRule>
    <cfRule type="colorScale" priority="3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790" priority="3455" operator="greaterThan">
      <formula>0</formula>
    </cfRule>
    <cfRule type="colorScale" priority="3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789" priority="3453" operator="greaterThan">
      <formula>0</formula>
    </cfRule>
    <cfRule type="colorScale" priority="3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788" priority="3451" operator="greaterThan">
      <formula>0</formula>
    </cfRule>
    <cfRule type="colorScale" priority="3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787" priority="3449" operator="greaterThan">
      <formula>0</formula>
    </cfRule>
    <cfRule type="colorScale" priority="3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786" priority="3447" operator="greaterThan">
      <formula>0</formula>
    </cfRule>
    <cfRule type="colorScale" priority="3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785" priority="3445" operator="greaterThan">
      <formula>0</formula>
    </cfRule>
    <cfRule type="colorScale" priority="3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784" priority="3443" operator="greaterThan">
      <formula>0</formula>
    </cfRule>
    <cfRule type="colorScale" priority="3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783" priority="3441" operator="greaterThan">
      <formula>0</formula>
    </cfRule>
    <cfRule type="colorScale" priority="3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782" priority="3439" operator="greaterThan">
      <formula>0</formula>
    </cfRule>
    <cfRule type="colorScale" priority="3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781" priority="3437" operator="greaterThan">
      <formula>0</formula>
    </cfRule>
    <cfRule type="colorScale" priority="3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780" priority="3435" operator="greaterThan">
      <formula>0</formula>
    </cfRule>
    <cfRule type="colorScale" priority="3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779" priority="3433" operator="greaterThan">
      <formula>0</formula>
    </cfRule>
    <cfRule type="colorScale" priority="3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778" priority="3431" operator="greaterThan">
      <formula>0</formula>
    </cfRule>
    <cfRule type="colorScale" priority="3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777" priority="3429" operator="greaterThan">
      <formula>0</formula>
    </cfRule>
    <cfRule type="colorScale" priority="3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776" priority="3427" operator="greaterThan">
      <formula>0</formula>
    </cfRule>
    <cfRule type="colorScale" priority="3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775" priority="3425" operator="greaterThan">
      <formula>0</formula>
    </cfRule>
    <cfRule type="colorScale" priority="3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774" priority="3423" operator="greaterThan">
      <formula>0</formula>
    </cfRule>
    <cfRule type="colorScale" priority="3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773" priority="3421" operator="greaterThan">
      <formula>0</formula>
    </cfRule>
    <cfRule type="colorScale" priority="3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772" priority="3419" operator="greaterThan">
      <formula>0</formula>
    </cfRule>
    <cfRule type="colorScale" priority="3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771" priority="3417" operator="greaterThan">
      <formula>0</formula>
    </cfRule>
    <cfRule type="colorScale" priority="3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770" priority="3415" operator="greaterThan">
      <formula>0</formula>
    </cfRule>
    <cfRule type="colorScale" priority="3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769" priority="3413" operator="greaterThan">
      <formula>0</formula>
    </cfRule>
    <cfRule type="colorScale" priority="3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768" priority="3411" operator="greaterThan">
      <formula>0</formula>
    </cfRule>
    <cfRule type="colorScale" priority="3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767" priority="3409" operator="greaterThan">
      <formula>0</formula>
    </cfRule>
    <cfRule type="colorScale" priority="3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766" priority="3407" operator="greaterThan">
      <formula>0</formula>
    </cfRule>
    <cfRule type="colorScale" priority="3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765" priority="3405" operator="greaterThan">
      <formula>0</formula>
    </cfRule>
    <cfRule type="colorScale" priority="3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764" priority="3403" operator="greaterThan">
      <formula>0</formula>
    </cfRule>
    <cfRule type="colorScale" priority="3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763" priority="3401" operator="greaterThan">
      <formula>0</formula>
    </cfRule>
    <cfRule type="colorScale" priority="3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762" priority="3399" operator="greaterThan">
      <formula>0</formula>
    </cfRule>
    <cfRule type="colorScale" priority="3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761" priority="3397" operator="greaterThan">
      <formula>0</formula>
    </cfRule>
    <cfRule type="colorScale" priority="3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760" priority="3395" operator="greaterThan">
      <formula>0</formula>
    </cfRule>
    <cfRule type="colorScale" priority="3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759" priority="3393" operator="greaterThan">
      <formula>0</formula>
    </cfRule>
    <cfRule type="colorScale" priority="3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758" priority="3391" operator="greaterThan">
      <formula>0</formula>
    </cfRule>
    <cfRule type="colorScale" priority="3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757" priority="3389" operator="greaterThan">
      <formula>0</formula>
    </cfRule>
    <cfRule type="colorScale" priority="3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756" priority="3387" operator="greaterThan">
      <formula>0</formula>
    </cfRule>
    <cfRule type="colorScale" priority="3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755" priority="3385" operator="greaterThan">
      <formula>0</formula>
    </cfRule>
    <cfRule type="colorScale" priority="3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754" priority="3383" operator="greaterThan">
      <formula>0</formula>
    </cfRule>
    <cfRule type="colorScale" priority="3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753" priority="3381" operator="greaterThan">
      <formula>0</formula>
    </cfRule>
    <cfRule type="colorScale" priority="3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752" priority="3379" operator="greaterThan">
      <formula>0</formula>
    </cfRule>
    <cfRule type="colorScale" priority="3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751" priority="3377" operator="greaterThan">
      <formula>0</formula>
    </cfRule>
    <cfRule type="colorScale" priority="3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750" priority="3375" operator="greaterThan">
      <formula>0</formula>
    </cfRule>
    <cfRule type="colorScale" priority="3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749" priority="3373" operator="greaterThan">
      <formula>0</formula>
    </cfRule>
    <cfRule type="colorScale" priority="3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748" priority="3371" operator="greaterThan">
      <formula>0</formula>
    </cfRule>
    <cfRule type="colorScale" priority="3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747" priority="3369" operator="greaterThan">
      <formula>0</formula>
    </cfRule>
    <cfRule type="colorScale" priority="3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746" priority="3367" operator="greaterThan">
      <formula>0</formula>
    </cfRule>
    <cfRule type="colorScale" priority="3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745" priority="3365" operator="greaterThan">
      <formula>0</formula>
    </cfRule>
    <cfRule type="colorScale" priority="3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744" priority="3363" operator="greaterThan">
      <formula>0</formula>
    </cfRule>
    <cfRule type="colorScale" priority="3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743" priority="3361" operator="greaterThan">
      <formula>0</formula>
    </cfRule>
    <cfRule type="colorScale" priority="3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742" priority="3359" operator="greaterThan">
      <formula>0</formula>
    </cfRule>
    <cfRule type="colorScale" priority="3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741" priority="3357" operator="greaterThan">
      <formula>0</formula>
    </cfRule>
    <cfRule type="colorScale" priority="3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740" priority="3355" operator="greaterThan">
      <formula>0</formula>
    </cfRule>
    <cfRule type="colorScale" priority="3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739" priority="3353" operator="greaterThan">
      <formula>0</formula>
    </cfRule>
    <cfRule type="colorScale" priority="3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738" priority="3351" operator="greaterThan">
      <formula>0</formula>
    </cfRule>
    <cfRule type="colorScale" priority="3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737" priority="3349" operator="greaterThan">
      <formula>0</formula>
    </cfRule>
    <cfRule type="colorScale" priority="3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736" priority="3347" operator="greaterThan">
      <formula>0</formula>
    </cfRule>
    <cfRule type="colorScale" priority="3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735" priority="3345" operator="greaterThan">
      <formula>0</formula>
    </cfRule>
    <cfRule type="colorScale" priority="3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734" priority="3343" operator="greaterThan">
      <formula>0</formula>
    </cfRule>
    <cfRule type="colorScale" priority="3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3733" priority="3341" operator="greaterThan">
      <formula>0</formula>
    </cfRule>
    <cfRule type="colorScale" priority="3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3732" priority="3339" operator="greaterThan">
      <formula>0</formula>
    </cfRule>
    <cfRule type="colorScale" priority="3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3731" priority="3337" operator="greaterThan">
      <formula>0</formula>
    </cfRule>
    <cfRule type="colorScale" priority="3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3730" priority="3335" operator="greaterThan">
      <formula>0</formula>
    </cfRule>
    <cfRule type="colorScale" priority="3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3729" priority="3333" operator="greaterThan">
      <formula>0</formula>
    </cfRule>
    <cfRule type="colorScale" priority="3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3728" priority="3331" operator="greaterThan">
      <formula>0</formula>
    </cfRule>
    <cfRule type="colorScale" priority="3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3727" priority="3329" operator="greaterThan">
      <formula>0</formula>
    </cfRule>
    <cfRule type="colorScale" priority="3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3726" priority="3327" operator="greaterThan">
      <formula>0</formula>
    </cfRule>
    <cfRule type="colorScale" priority="3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3725" priority="3325" operator="greaterThan">
      <formula>0</formula>
    </cfRule>
    <cfRule type="colorScale" priority="3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3724" priority="3323" operator="greaterThan">
      <formula>0</formula>
    </cfRule>
    <cfRule type="colorScale" priority="3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723" priority="3321" operator="greaterThan">
      <formula>0</formula>
    </cfRule>
    <cfRule type="colorScale" priority="3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3722" priority="3319" operator="greaterThan">
      <formula>0</formula>
    </cfRule>
    <cfRule type="colorScale" priority="3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721" priority="3317" operator="greaterThan">
      <formula>0</formula>
    </cfRule>
    <cfRule type="colorScale" priority="3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3720" priority="3315" operator="greaterThan">
      <formula>0</formula>
    </cfRule>
    <cfRule type="colorScale" priority="3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3719" priority="3313" operator="greaterThan">
      <formula>0</formula>
    </cfRule>
    <cfRule type="colorScale" priority="3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718" priority="3311" operator="greaterThan">
      <formula>0</formula>
    </cfRule>
    <cfRule type="colorScale" priority="3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3717" priority="3309" operator="greaterThan">
      <formula>0</formula>
    </cfRule>
    <cfRule type="colorScale" priority="3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3716" priority="3307" operator="greaterThan">
      <formula>0</formula>
    </cfRule>
    <cfRule type="colorScale" priority="3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3715" priority="3305" operator="greaterThan">
      <formula>0</formula>
    </cfRule>
    <cfRule type="colorScale" priority="3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3714" priority="3303" operator="greaterThan">
      <formula>0</formula>
    </cfRule>
    <cfRule type="colorScale" priority="3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3713" priority="3301" operator="greaterThan">
      <formula>0</formula>
    </cfRule>
    <cfRule type="colorScale" priority="3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3712" priority="3299" operator="greaterThan">
      <formula>0</formula>
    </cfRule>
    <cfRule type="colorScale" priority="3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3711" priority="3297" operator="greaterThan">
      <formula>0</formula>
    </cfRule>
    <cfRule type="colorScale" priority="3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3710" priority="3295" operator="greaterThan">
      <formula>0</formula>
    </cfRule>
    <cfRule type="colorScale" priority="3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3709" priority="3293" operator="greaterThan">
      <formula>0</formula>
    </cfRule>
    <cfRule type="colorScale" priority="3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3708" priority="3291" operator="greaterThan">
      <formula>0</formula>
    </cfRule>
    <cfRule type="colorScale" priority="3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707" priority="3289" operator="greaterThan">
      <formula>0</formula>
    </cfRule>
    <cfRule type="colorScale" priority="3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3706" priority="3287" operator="greaterThan">
      <formula>0</formula>
    </cfRule>
    <cfRule type="colorScale" priority="3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705" priority="3285" operator="greaterThan">
      <formula>0</formula>
    </cfRule>
    <cfRule type="colorScale" priority="3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3704" priority="3283" operator="greaterThan">
      <formula>0</formula>
    </cfRule>
    <cfRule type="colorScale" priority="3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3703" priority="3281" operator="greaterThan">
      <formula>0</formula>
    </cfRule>
    <cfRule type="colorScale" priority="3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702" priority="3279" operator="greaterThan">
      <formula>0</formula>
    </cfRule>
    <cfRule type="colorScale" priority="3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701" priority="3277" operator="greaterThan">
      <formula>0</formula>
    </cfRule>
    <cfRule type="colorScale" priority="3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700" priority="3275" operator="greaterThan">
      <formula>0</formula>
    </cfRule>
    <cfRule type="colorScale" priority="3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699" priority="3273" operator="greaterThan">
      <formula>0</formula>
    </cfRule>
    <cfRule type="colorScale" priority="3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698" priority="3271" operator="greaterThan">
      <formula>0</formula>
    </cfRule>
    <cfRule type="colorScale" priority="3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697" priority="3269" operator="greaterThan">
      <formula>0</formula>
    </cfRule>
    <cfRule type="colorScale" priority="3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696" priority="3267" operator="greaterThan">
      <formula>0</formula>
    </cfRule>
    <cfRule type="colorScale" priority="3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695" priority="3265" operator="greaterThan">
      <formula>0</formula>
    </cfRule>
    <cfRule type="colorScale" priority="3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694" priority="3263" operator="greaterThan">
      <formula>0</formula>
    </cfRule>
    <cfRule type="colorScale" priority="3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693" priority="3261" operator="greaterThan">
      <formula>0</formula>
    </cfRule>
    <cfRule type="colorScale" priority="3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692" priority="3259" operator="greaterThan">
      <formula>0</formula>
    </cfRule>
    <cfRule type="colorScale" priority="3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691" priority="3257" operator="greaterThan">
      <formula>0</formula>
    </cfRule>
    <cfRule type="colorScale" priority="3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690" priority="3255" operator="greaterThan">
      <formula>0</formula>
    </cfRule>
    <cfRule type="colorScale" priority="3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689" priority="3253" operator="greaterThan">
      <formula>0</formula>
    </cfRule>
    <cfRule type="colorScale" priority="3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688" priority="3251" operator="greaterThan">
      <formula>0</formula>
    </cfRule>
    <cfRule type="colorScale" priority="3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687" priority="3249" operator="greaterThan">
      <formula>0</formula>
    </cfRule>
    <cfRule type="colorScale" priority="3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686" priority="3247" operator="greaterThan">
      <formula>0</formula>
    </cfRule>
    <cfRule type="colorScale" priority="3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685" priority="3245" operator="greaterThan">
      <formula>0</formula>
    </cfRule>
    <cfRule type="colorScale" priority="3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684" priority="3243" operator="greaterThan">
      <formula>0</formula>
    </cfRule>
    <cfRule type="colorScale" priority="3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683" priority="3241" operator="greaterThan">
      <formula>0</formula>
    </cfRule>
    <cfRule type="colorScale" priority="3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3682" priority="3239" operator="greaterThan">
      <formula>0</formula>
    </cfRule>
    <cfRule type="colorScale" priority="3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3681" priority="3237" operator="greaterThan">
      <formula>0</formula>
    </cfRule>
    <cfRule type="colorScale" priority="3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3680" priority="3235" operator="greaterThan">
      <formula>0</formula>
    </cfRule>
    <cfRule type="colorScale" priority="3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3679" priority="3233" operator="greaterThan">
      <formula>0</formula>
    </cfRule>
    <cfRule type="colorScale" priority="3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3678" priority="3231" operator="greaterThan">
      <formula>0</formula>
    </cfRule>
    <cfRule type="colorScale" priority="3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3677" priority="3229" operator="greaterThan">
      <formula>0</formula>
    </cfRule>
    <cfRule type="colorScale" priority="3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3676" priority="3227" operator="greaterThan">
      <formula>0</formula>
    </cfRule>
    <cfRule type="colorScale" priority="3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675" priority="3225" operator="greaterThan">
      <formula>0</formula>
    </cfRule>
    <cfRule type="colorScale" priority="3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3674" priority="3223" operator="greaterThan">
      <formula>0</formula>
    </cfRule>
    <cfRule type="colorScale" priority="3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673" priority="3221" operator="greaterThan">
      <formula>0</formula>
    </cfRule>
    <cfRule type="colorScale" priority="3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3672" priority="3219" operator="greaterThan">
      <formula>0</formula>
    </cfRule>
    <cfRule type="colorScale" priority="3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3671" priority="3217" operator="greaterThan">
      <formula>0</formula>
    </cfRule>
    <cfRule type="colorScale" priority="3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670" priority="3215" operator="greaterThan">
      <formula>0</formula>
    </cfRule>
    <cfRule type="colorScale" priority="3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3669" priority="3213" operator="greaterThan">
      <formula>0</formula>
    </cfRule>
    <cfRule type="colorScale" priority="3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3668" priority="3211" operator="greaterThan">
      <formula>0</formula>
    </cfRule>
    <cfRule type="colorScale" priority="3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3667" priority="3209" operator="greaterThan">
      <formula>0</formula>
    </cfRule>
    <cfRule type="colorScale" priority="3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3666" priority="3207" operator="greaterThan">
      <formula>0</formula>
    </cfRule>
    <cfRule type="colorScale" priority="3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3665" priority="3205" operator="greaterThan">
      <formula>0</formula>
    </cfRule>
    <cfRule type="colorScale" priority="3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3664" priority="3203" operator="greaterThan">
      <formula>0</formula>
    </cfRule>
    <cfRule type="colorScale" priority="3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3663" priority="3201" operator="greaterThan">
      <formula>0</formula>
    </cfRule>
    <cfRule type="colorScale" priority="3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3662" priority="3199" operator="greaterThan">
      <formula>0</formula>
    </cfRule>
    <cfRule type="colorScale" priority="3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3661" priority="3197" operator="greaterThan">
      <formula>0</formula>
    </cfRule>
    <cfRule type="colorScale" priority="3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3660" priority="3195" operator="greaterThan">
      <formula>0</formula>
    </cfRule>
    <cfRule type="colorScale" priority="3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659" priority="3193" operator="greaterThan">
      <formula>0</formula>
    </cfRule>
    <cfRule type="colorScale" priority="3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3658" priority="3191" operator="greaterThan">
      <formula>0</formula>
    </cfRule>
    <cfRule type="colorScale" priority="3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657" priority="3189" operator="greaterThan">
      <formula>0</formula>
    </cfRule>
    <cfRule type="colorScale" priority="3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3656" priority="3187" operator="greaterThan">
      <formula>0</formula>
    </cfRule>
    <cfRule type="colorScale" priority="3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3655" priority="3185" operator="greaterThan">
      <formula>0</formula>
    </cfRule>
    <cfRule type="colorScale" priority="3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654" priority="3183" operator="greaterThan">
      <formula>0</formula>
    </cfRule>
    <cfRule type="colorScale" priority="3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3653" priority="3181" operator="greaterThan">
      <formula>0</formula>
    </cfRule>
    <cfRule type="colorScale" priority="3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3652" priority="3179" operator="greaterThan">
      <formula>0</formula>
    </cfRule>
    <cfRule type="colorScale" priority="3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3651" priority="3177" operator="greaterThan">
      <formula>0</formula>
    </cfRule>
    <cfRule type="colorScale" priority="3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3650" priority="3175" operator="greaterThan">
      <formula>0</formula>
    </cfRule>
    <cfRule type="colorScale" priority="3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3649" priority="3173" operator="greaterThan">
      <formula>0</formula>
    </cfRule>
    <cfRule type="colorScale" priority="3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3648" priority="3171" operator="greaterThan">
      <formula>0</formula>
    </cfRule>
    <cfRule type="colorScale" priority="3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3647" priority="3169" operator="greaterThan">
      <formula>0</formula>
    </cfRule>
    <cfRule type="colorScale" priority="3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3646" priority="3167" operator="greaterThan">
      <formula>0</formula>
    </cfRule>
    <cfRule type="colorScale" priority="3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3645" priority="3165" operator="greaterThan">
      <formula>0</formula>
    </cfRule>
    <cfRule type="colorScale" priority="3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3644" priority="3163" operator="greaterThan">
      <formula>0</formula>
    </cfRule>
    <cfRule type="colorScale" priority="3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643" priority="3161" operator="greaterThan">
      <formula>0</formula>
    </cfRule>
    <cfRule type="colorScale" priority="3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3642" priority="3159" operator="greaterThan">
      <formula>0</formula>
    </cfRule>
    <cfRule type="colorScale" priority="3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641" priority="3157" operator="greaterThan">
      <formula>0</formula>
    </cfRule>
    <cfRule type="colorScale" priority="3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3640" priority="3155" operator="greaterThan">
      <formula>0</formula>
    </cfRule>
    <cfRule type="colorScale" priority="3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3639" priority="3153" operator="greaterThan">
      <formula>0</formula>
    </cfRule>
    <cfRule type="colorScale" priority="3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638" priority="3151" operator="greaterThan">
      <formula>0</formula>
    </cfRule>
    <cfRule type="colorScale" priority="3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3637" priority="3149" operator="greaterThan">
      <formula>0</formula>
    </cfRule>
    <cfRule type="colorScale" priority="3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3636" priority="3147" operator="greaterThan">
      <formula>0</formula>
    </cfRule>
    <cfRule type="colorScale" priority="3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3635" priority="3145" operator="greaterThan">
      <formula>0</formula>
    </cfRule>
    <cfRule type="colorScale" priority="3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3634" priority="3143" operator="greaterThan">
      <formula>0</formula>
    </cfRule>
    <cfRule type="colorScale" priority="3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3633" priority="3141" operator="greaterThan">
      <formula>0</formula>
    </cfRule>
    <cfRule type="colorScale" priority="3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3632" priority="3139" operator="greaterThan">
      <formula>0</formula>
    </cfRule>
    <cfRule type="colorScale" priority="3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3631" priority="3137" operator="greaterThan">
      <formula>0</formula>
    </cfRule>
    <cfRule type="colorScale" priority="3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3630" priority="3135" operator="greaterThan">
      <formula>0</formula>
    </cfRule>
    <cfRule type="colorScale" priority="3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3629" priority="3133" operator="greaterThan">
      <formula>0</formula>
    </cfRule>
    <cfRule type="colorScale" priority="3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3628" priority="3131" operator="greaterThan">
      <formula>0</formula>
    </cfRule>
    <cfRule type="colorScale" priority="3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627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3626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625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3624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3623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622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3621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3620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3619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3618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3617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3616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3615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3614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3613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3612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611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3610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609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3608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3607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3606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3605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3604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3603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3602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3601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3600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3599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3598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3597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3596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3595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3594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3593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592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3591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3590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3589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3588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3587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3586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3585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3584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3583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3582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581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3580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579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3578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3577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3576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3575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3574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3573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3572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3571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3570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3569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3568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3567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3566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565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3564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3563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562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3561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3560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3559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3558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3557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3556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3555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3554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3553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3552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551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3550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549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3548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3547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3546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3545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3544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3543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3542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3541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3540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3539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3538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3537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3536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535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3534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3533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532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3531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3530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3529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3528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3527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3526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3525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3524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3523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3522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521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3520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519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3518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3517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3516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3515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3514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3513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3512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3511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3510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3509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3508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3507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3506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505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3504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3503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502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3501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3500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3499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3498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3497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3496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3495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3494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3493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3492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491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3490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489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3488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3487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3486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3485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3484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3483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3482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3481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3480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3479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3478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3477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3476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475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3474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3473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472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3471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3470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3469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3468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3467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3466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3465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3464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3463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3462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461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3460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459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3458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3457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3456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3455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3454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3453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3452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3451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3450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3449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3448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3447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3446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445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3444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3443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442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3441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3440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3439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3438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3437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3436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3435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3434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3433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3432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431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3430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429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3428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3427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3426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3425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3424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3423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3422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3421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3420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3419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3418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3417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3416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415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3414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3413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412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3411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3410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3409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3408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407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406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405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404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403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402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401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400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399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398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397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3396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3395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3394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3393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392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391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390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389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388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387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386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385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384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383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382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381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380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379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378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377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376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375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374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373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372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371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370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369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368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367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366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365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364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363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362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361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360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359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358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357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356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355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354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353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352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351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350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349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348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347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346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345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344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343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342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341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340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339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338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337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336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335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334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333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332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331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330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329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328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327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326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325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324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323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322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321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320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319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318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317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316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315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314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313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312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311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310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309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308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307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06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3305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3304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3303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3302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3301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3300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3299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3298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3297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3296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295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3294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293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3292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3291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290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3289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3288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3287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3286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3285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3284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3283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3282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3281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3280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279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3278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277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3276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3275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274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273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272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271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270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269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268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267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266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265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264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263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262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261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260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259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258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257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256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255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3254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3253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3252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3251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3250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3249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3248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247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3246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245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3244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3243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242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3241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3240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3239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3238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3237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3236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3235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3234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3233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3232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231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3230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229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3228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3227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226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3225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3224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3223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3222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3221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3220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3219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3218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3217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3216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215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3214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213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3212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3211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210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3209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3208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3207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3206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3205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3204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3203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3202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3201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3200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199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3198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197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3196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3195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194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3193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3192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3191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3190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3189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3188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3187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3186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3185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3184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183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3182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181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3180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3179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3178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3177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3176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3175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3174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3173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3172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3171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3170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3169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3168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167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3166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3165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164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3163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3162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3161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3160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3159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3158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3157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3156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3155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3154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153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3152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151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3150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3149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3148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3147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3146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3145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3144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3143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3142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3141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3140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3139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3138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137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3136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3135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34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3133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3132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3131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3130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3129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3128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3127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3126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3125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3124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123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3122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121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3120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3119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3118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3117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3116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3115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3114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3113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3112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3111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3110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3109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3108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107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3106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3105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04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3103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3102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3101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3100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3099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3098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3097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3096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3095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3094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093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3092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091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3090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3089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3088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3087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3086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3085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3084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3083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3082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3081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3080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3079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3078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077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3076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3075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074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3073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3072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3071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3070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3069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3068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3067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3066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3065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3064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063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3062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061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3060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3059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3058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3057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3056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3055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3054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3053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3052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3051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3050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3049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3048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047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3046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3045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044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3043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3042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3041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3040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3039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3038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3037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3036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3035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3034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033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3032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031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3030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3029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3028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3027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3026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3025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3024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3023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3022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3021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3020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3019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3018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017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3016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3015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014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3013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3012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3011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3010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009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008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007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006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005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004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003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002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001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000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999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998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997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996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995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994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993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992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991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990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989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988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987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986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985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984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983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982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981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980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979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978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977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976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975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974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973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972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971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970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969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968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967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966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965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964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963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962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961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960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959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958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957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956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955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954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953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952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951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950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949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948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947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946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945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944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943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942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941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940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939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938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937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936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935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934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933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932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931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930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929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928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927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926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925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2924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2923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2922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2921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2920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2919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2918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2917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2916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2915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2914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913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2912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911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2910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2909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908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907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906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905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904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903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902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901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900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899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898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897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896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895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894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893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892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891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890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889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888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887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886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885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884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883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882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881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880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879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878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877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876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875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874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873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872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871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870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869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868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867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866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865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864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863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862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861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860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859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858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857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856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855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854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853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852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851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850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849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848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847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846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845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844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843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842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841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840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839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838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837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836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835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834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833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832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831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830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829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828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827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826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825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824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823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822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821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820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819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818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817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816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815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814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813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812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811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810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809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808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807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806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805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804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803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802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01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800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799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798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797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796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795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794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793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792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791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790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789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788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787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786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785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784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783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782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781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780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779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778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777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776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775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774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773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772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771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770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769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768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767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766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765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764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763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762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761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760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759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758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757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756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755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754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753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752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751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750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749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748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747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746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745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744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743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742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741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740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739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738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737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736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735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734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733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732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731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730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729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728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727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726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725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724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723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722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721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720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719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718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717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716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715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714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713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712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711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710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709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708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707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706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705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704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703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702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701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700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699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698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697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696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695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694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693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692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691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690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689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688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687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686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685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684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683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682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681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680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679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678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677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676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675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674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673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672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671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670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669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668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667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666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665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664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663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662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661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660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659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658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657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656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655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654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653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652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651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650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649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648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647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646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645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644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643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642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641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640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639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638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637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636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635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634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633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632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631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630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629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628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627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626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625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624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623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622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621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620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619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618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617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616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615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614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613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612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611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610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609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608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607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606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605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604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603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602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601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600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599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598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597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596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595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594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593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592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591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590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589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588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587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586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585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584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583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582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581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580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579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578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577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576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575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574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573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572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571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570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569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568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567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566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565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564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563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562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561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560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559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558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557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2556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2555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2554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2553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2552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2551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2550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2549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2548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2547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2546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2545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2544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2543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2542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2541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2540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2539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2538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2537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2536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2535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2534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2533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2532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531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2530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529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2528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2527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2526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2525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2524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2523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2522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2521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2520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2519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2518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2517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2516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515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2514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2513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512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511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510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509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508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507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506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505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504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503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502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501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500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499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498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497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496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495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494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493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492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491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490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489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488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487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486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485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484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483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482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481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480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479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478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477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476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475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474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473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472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471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470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469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468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467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466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465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464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463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462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461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460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459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458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457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456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455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454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453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452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451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450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449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448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447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446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445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444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443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442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441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440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439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438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437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436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435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434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433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432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431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430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429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428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427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426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425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424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423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422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421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420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419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418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417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416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415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414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413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412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411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410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409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408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407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406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405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404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403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402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401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400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399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398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397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396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395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394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393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392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391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390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389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388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387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386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385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384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383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382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381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380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379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378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377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376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375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374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373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372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371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370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369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368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367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366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365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364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363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362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361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360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359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358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357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356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355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354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353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352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351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350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349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348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347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346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345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344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343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342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341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340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339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338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337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336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335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334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333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332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331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330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329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328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327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326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325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324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323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322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321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320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319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318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317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316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315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314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313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312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311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310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309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308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307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306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305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304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303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302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301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300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299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298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297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296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295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294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293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292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291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290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289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288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287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286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285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284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283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282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281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280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279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278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277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276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275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274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273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272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271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270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269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268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267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266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265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264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263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262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261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260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259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258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257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256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255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254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253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252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251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250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249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248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247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246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245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244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243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242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241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240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239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238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237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236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235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234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233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232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231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230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229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228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227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226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225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224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223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222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221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220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219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218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217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216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215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214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213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212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211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210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209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208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207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206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205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204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203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202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201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200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199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198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197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196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195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194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193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192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191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190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189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188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187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186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185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184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183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182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181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180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179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178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177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176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175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174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173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172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171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170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169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168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167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166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165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164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163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162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161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160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159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158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157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156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155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154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153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152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151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150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149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148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147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146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145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144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143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142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141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140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139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138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137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136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135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134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133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132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131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130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129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128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127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126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125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124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123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122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121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120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119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118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117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116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115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114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113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112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111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110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109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108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107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106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105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104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103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102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101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100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099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098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097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096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095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094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093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092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091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090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089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088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087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086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085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084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083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082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081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080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079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078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077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076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075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074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073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072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071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070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069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068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067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066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065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064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063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46" orientation="portrait" r:id="rId1"/>
  <ignoredErrors>
    <ignoredError sqref="H9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3"/>
  <sheetViews>
    <sheetView zoomScale="75" zoomScaleNormal="75" workbookViewId="0">
      <selection activeCell="F8" sqref="F8"/>
    </sheetView>
  </sheetViews>
  <sheetFormatPr defaultRowHeight="18.75" x14ac:dyDescent="0.3"/>
  <cols>
    <col min="1" max="1" width="4.140625" style="1" customWidth="1"/>
    <col min="2" max="2" width="9.140625" style="1"/>
    <col min="3" max="3" width="17" style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4.14062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5" width="9.5703125" style="1" customWidth="1"/>
    <col min="16" max="16" width="9.28515625" customWidth="1"/>
    <col min="17" max="17" width="9.28515625" bestFit="1" customWidth="1"/>
    <col min="18" max="18" width="3.5703125" customWidth="1"/>
    <col min="19" max="19" width="12.140625" customWidth="1"/>
    <col min="20" max="20" width="10" customWidth="1"/>
    <col min="21" max="21" width="11.140625" customWidth="1"/>
    <col min="22" max="22" width="12" customWidth="1"/>
    <col min="23" max="23" width="10.5703125" customWidth="1"/>
    <col min="24" max="24" width="12.85546875" customWidth="1"/>
    <col min="25" max="25" width="12.5703125" customWidth="1"/>
    <col min="26" max="26" width="12" customWidth="1"/>
    <col min="27" max="27" width="11.140625" customWidth="1"/>
    <col min="28" max="28" width="14.28515625" customWidth="1"/>
    <col min="29" max="30" width="12.5703125" customWidth="1"/>
    <col min="31" max="31" width="13.140625" customWidth="1"/>
    <col min="32" max="32" width="12.28515625" customWidth="1"/>
    <col min="33" max="33" width="10.5703125" customWidth="1"/>
    <col min="34" max="34" width="11.28515625" customWidth="1"/>
    <col min="35" max="35" width="12" customWidth="1"/>
    <col min="36" max="36" width="10.28515625" customWidth="1"/>
    <col min="37" max="37" width="10.7109375" customWidth="1"/>
    <col min="38" max="38" width="12.42578125" customWidth="1"/>
  </cols>
  <sheetData>
    <row r="1" spans="1:38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x14ac:dyDescent="0.3">
      <c r="A2" s="23"/>
      <c r="D2" s="2"/>
      <c r="F2" s="2"/>
      <c r="G2" s="2"/>
      <c r="I2" s="2"/>
      <c r="J2" s="2"/>
      <c r="L2" s="3"/>
      <c r="P2" s="4" t="s">
        <v>57</v>
      </c>
      <c r="Q2" s="2"/>
      <c r="R2" s="24"/>
      <c r="S2" s="1"/>
      <c r="T2" s="1"/>
      <c r="U2" s="2"/>
      <c r="V2" s="2"/>
      <c r="W2" s="1"/>
      <c r="X2" s="3"/>
      <c r="Y2" s="4"/>
      <c r="Z2" s="1"/>
      <c r="AA2" s="1"/>
      <c r="AB2" s="2"/>
      <c r="AC2" s="2"/>
      <c r="AD2" s="1"/>
      <c r="AE2" s="2"/>
      <c r="AF2" s="2"/>
      <c r="AG2" s="1"/>
      <c r="AH2" s="2"/>
      <c r="AI2" s="2"/>
      <c r="AJ2" s="1"/>
      <c r="AK2" s="3"/>
      <c r="AL2" s="4"/>
    </row>
    <row r="3" spans="1:38" ht="26.25" x14ac:dyDescent="0.4">
      <c r="A3" s="23"/>
      <c r="C3" s="94" t="s">
        <v>56</v>
      </c>
      <c r="F3" s="2"/>
      <c r="G3" s="2"/>
      <c r="I3" s="2"/>
      <c r="J3" s="2"/>
      <c r="L3" s="3"/>
      <c r="P3" s="4"/>
      <c r="Q3" s="2"/>
      <c r="R3" s="24"/>
      <c r="S3" s="1"/>
      <c r="T3" s="1"/>
      <c r="U3" s="2"/>
      <c r="V3" s="2"/>
      <c r="W3" s="1"/>
      <c r="X3" s="3"/>
      <c r="Y3" s="4"/>
      <c r="Z3" s="1"/>
      <c r="AA3" s="1"/>
      <c r="AB3" s="2"/>
      <c r="AC3" s="2"/>
      <c r="AD3" s="1"/>
      <c r="AE3" s="2"/>
      <c r="AF3" s="2"/>
      <c r="AG3" s="1"/>
      <c r="AH3" s="2"/>
      <c r="AI3" s="2"/>
      <c r="AJ3" s="1"/>
      <c r="AK3" s="3"/>
      <c r="AL3" s="4"/>
    </row>
    <row r="4" spans="1:38" x14ac:dyDescent="0.3">
      <c r="A4" s="23"/>
      <c r="C4" s="41" t="s">
        <v>19</v>
      </c>
      <c r="R4" s="25"/>
    </row>
    <row r="5" spans="1:38" ht="19.5" thickBot="1" x14ac:dyDescent="0.35">
      <c r="A5" s="23"/>
      <c r="C5" s="41" t="s">
        <v>55</v>
      </c>
      <c r="R5" s="25"/>
    </row>
    <row r="6" spans="1:38" ht="21" x14ac:dyDescent="0.35">
      <c r="A6" s="23"/>
      <c r="C6" s="15"/>
      <c r="D6" s="16"/>
      <c r="E6" s="16"/>
      <c r="F6" s="16"/>
      <c r="G6" s="16"/>
      <c r="H6" s="16"/>
      <c r="I6" s="26" t="s">
        <v>28</v>
      </c>
      <c r="J6" s="16"/>
      <c r="K6" s="16"/>
      <c r="L6" s="16"/>
      <c r="M6" s="16"/>
      <c r="N6" s="16"/>
      <c r="O6" s="16"/>
      <c r="P6" s="17"/>
      <c r="R6" s="25"/>
    </row>
    <row r="7" spans="1:38" ht="21" x14ac:dyDescent="0.35">
      <c r="A7" s="23"/>
      <c r="C7" s="18"/>
      <c r="D7" s="5"/>
      <c r="E7" s="7" t="s">
        <v>25</v>
      </c>
      <c r="F7" s="45" t="s">
        <v>69</v>
      </c>
      <c r="G7" s="5"/>
      <c r="H7" s="5"/>
      <c r="I7" s="44"/>
      <c r="J7" s="72"/>
      <c r="K7" s="58"/>
      <c r="L7" s="73" t="s">
        <v>41</v>
      </c>
      <c r="M7" s="57" t="s">
        <v>24</v>
      </c>
      <c r="N7" s="58"/>
      <c r="O7" s="58"/>
      <c r="P7" s="60"/>
      <c r="R7" s="25"/>
    </row>
    <row r="8" spans="1:38" x14ac:dyDescent="0.3">
      <c r="A8" s="23"/>
      <c r="C8" s="18"/>
      <c r="D8" s="5"/>
      <c r="E8" s="7" t="s">
        <v>58</v>
      </c>
      <c r="F8" s="10">
        <v>14.8</v>
      </c>
      <c r="G8" s="5" t="s">
        <v>20</v>
      </c>
      <c r="H8" s="35">
        <f>F8*1.62</f>
        <v>23.976000000000003</v>
      </c>
      <c r="I8" s="5" t="s">
        <v>6</v>
      </c>
      <c r="J8" s="74"/>
      <c r="K8" s="69"/>
      <c r="L8" s="71" t="s">
        <v>40</v>
      </c>
      <c r="M8" s="59" t="s">
        <v>22</v>
      </c>
      <c r="N8" s="62" t="s">
        <v>23</v>
      </c>
      <c r="O8" s="62"/>
      <c r="P8" s="61"/>
      <c r="R8" s="25"/>
    </row>
    <row r="9" spans="1:38" x14ac:dyDescent="0.3">
      <c r="A9" s="23"/>
      <c r="C9" s="18"/>
      <c r="D9" s="5"/>
      <c r="E9" s="7" t="s">
        <v>59</v>
      </c>
      <c r="F9" s="29">
        <v>6800</v>
      </c>
      <c r="G9" s="5" t="s">
        <v>5</v>
      </c>
      <c r="H9" s="36">
        <f>F9/162</f>
        <v>41.97530864197531</v>
      </c>
      <c r="I9" s="5" t="s">
        <v>7</v>
      </c>
      <c r="J9" s="5"/>
      <c r="K9" s="56" t="s">
        <v>9</v>
      </c>
      <c r="L9" s="28">
        <v>60</v>
      </c>
      <c r="M9" s="63">
        <v>0</v>
      </c>
      <c r="N9" s="66">
        <f>1-M9</f>
        <v>1</v>
      </c>
      <c r="O9" s="66"/>
      <c r="P9" s="60"/>
      <c r="R9" s="25"/>
    </row>
    <row r="10" spans="1:38" x14ac:dyDescent="0.3">
      <c r="A10" s="23"/>
      <c r="C10" s="18"/>
      <c r="D10" s="5"/>
      <c r="E10" s="7" t="s">
        <v>60</v>
      </c>
      <c r="F10" s="10">
        <v>14.5</v>
      </c>
      <c r="G10" s="5" t="s">
        <v>20</v>
      </c>
      <c r="H10" s="35">
        <f>F10*1.62</f>
        <v>23.490000000000002</v>
      </c>
      <c r="I10" s="5" t="s">
        <v>6</v>
      </c>
      <c r="J10" s="5"/>
      <c r="K10" s="56" t="s">
        <v>10</v>
      </c>
      <c r="L10" s="28">
        <v>125</v>
      </c>
      <c r="M10" s="64">
        <v>0</v>
      </c>
      <c r="N10" s="67">
        <f>1-M10</f>
        <v>1</v>
      </c>
      <c r="O10" s="67"/>
      <c r="P10" s="19"/>
      <c r="R10" s="25"/>
    </row>
    <row r="11" spans="1:38" x14ac:dyDescent="0.3">
      <c r="A11" s="23"/>
      <c r="C11" s="18"/>
      <c r="D11" s="5"/>
      <c r="E11" s="7"/>
      <c r="F11" s="14" t="str">
        <f>IF(F14+F15&gt;1,"Either share rent value or cash rent value must be zero!","  ")</f>
        <v xml:space="preserve">  </v>
      </c>
      <c r="G11" s="37"/>
      <c r="H11" s="5"/>
      <c r="I11" s="5"/>
      <c r="J11" s="5"/>
      <c r="K11" s="56" t="s">
        <v>11</v>
      </c>
      <c r="L11" s="28">
        <v>40</v>
      </c>
      <c r="M11" s="64">
        <v>0</v>
      </c>
      <c r="N11" s="67">
        <f>1-M11</f>
        <v>1</v>
      </c>
      <c r="O11" s="67"/>
      <c r="P11" s="19"/>
      <c r="R11" s="25"/>
    </row>
    <row r="12" spans="1:38" x14ac:dyDescent="0.3">
      <c r="A12" s="23"/>
      <c r="C12" s="18"/>
      <c r="D12" s="5"/>
      <c r="E12" s="7" t="s">
        <v>2</v>
      </c>
      <c r="F12" s="30">
        <v>0.3</v>
      </c>
      <c r="G12" s="5" t="s">
        <v>0</v>
      </c>
      <c r="H12" s="5"/>
      <c r="I12" s="5"/>
      <c r="J12" s="5"/>
      <c r="K12" s="56" t="s">
        <v>31</v>
      </c>
      <c r="L12" s="28">
        <v>40</v>
      </c>
      <c r="M12" s="64">
        <v>0</v>
      </c>
      <c r="N12" s="67">
        <f t="shared" ref="N12:N22" si="0">1-M12</f>
        <v>1</v>
      </c>
      <c r="O12" s="67"/>
      <c r="P12" s="19"/>
      <c r="R12" s="25"/>
    </row>
    <row r="13" spans="1:38" x14ac:dyDescent="0.3">
      <c r="A13" s="23"/>
      <c r="C13" s="18"/>
      <c r="D13" s="5"/>
      <c r="E13" s="7" t="s">
        <v>3</v>
      </c>
      <c r="F13" s="28">
        <v>0</v>
      </c>
      <c r="G13" s="5" t="s">
        <v>27</v>
      </c>
      <c r="H13" s="5"/>
      <c r="I13" s="5"/>
      <c r="J13" s="5"/>
      <c r="K13" s="56" t="s">
        <v>12</v>
      </c>
      <c r="L13" s="28">
        <v>75</v>
      </c>
      <c r="M13" s="64">
        <v>0</v>
      </c>
      <c r="N13" s="67">
        <f t="shared" si="0"/>
        <v>1</v>
      </c>
      <c r="O13" s="67"/>
      <c r="P13" s="19"/>
      <c r="R13" s="25"/>
    </row>
    <row r="14" spans="1:38" hidden="1" x14ac:dyDescent="0.3">
      <c r="A14" s="23"/>
      <c r="C14" s="18"/>
      <c r="D14" s="5"/>
      <c r="E14" s="7" t="s">
        <v>2</v>
      </c>
      <c r="F14" s="13">
        <f>IF(F12&gt;0,1,0)</f>
        <v>1</v>
      </c>
      <c r="G14" s="5"/>
      <c r="H14" s="5"/>
      <c r="I14" s="5"/>
      <c r="J14" s="5"/>
      <c r="K14" s="56"/>
      <c r="L14" s="28"/>
      <c r="M14" s="64"/>
      <c r="N14" s="67"/>
      <c r="O14" s="67"/>
      <c r="P14" s="19"/>
      <c r="R14" s="25"/>
    </row>
    <row r="15" spans="1:38" hidden="1" x14ac:dyDescent="0.3">
      <c r="A15" s="23"/>
      <c r="C15" s="18"/>
      <c r="D15" s="5"/>
      <c r="E15" s="7" t="s">
        <v>3</v>
      </c>
      <c r="F15" s="13">
        <f>IF(F13&gt;0,1,0)</f>
        <v>0</v>
      </c>
      <c r="G15" s="5"/>
      <c r="H15" s="5"/>
      <c r="I15" s="5"/>
      <c r="J15" s="5"/>
      <c r="K15" s="56"/>
      <c r="L15" s="28"/>
      <c r="M15" s="64"/>
      <c r="N15" s="67"/>
      <c r="O15" s="67"/>
      <c r="P15" s="19"/>
      <c r="R15" s="25"/>
    </row>
    <row r="16" spans="1:38" x14ac:dyDescent="0.3">
      <c r="A16" s="23"/>
      <c r="C16" s="18"/>
      <c r="D16" s="40" t="s">
        <v>39</v>
      </c>
      <c r="E16" s="7"/>
      <c r="F16" s="14"/>
      <c r="G16" s="5"/>
      <c r="H16" s="5"/>
      <c r="I16" s="5"/>
      <c r="J16" s="5"/>
      <c r="K16" s="56" t="s">
        <v>13</v>
      </c>
      <c r="L16" s="28">
        <v>15</v>
      </c>
      <c r="M16" s="64">
        <v>0</v>
      </c>
      <c r="N16" s="67">
        <f t="shared" si="0"/>
        <v>1</v>
      </c>
      <c r="O16" s="67"/>
      <c r="P16" s="19"/>
      <c r="R16" s="25"/>
    </row>
    <row r="17" spans="1:18" x14ac:dyDescent="0.3">
      <c r="A17" s="23"/>
      <c r="C17" s="18"/>
      <c r="D17" s="40" t="s">
        <v>38</v>
      </c>
      <c r="E17" s="7"/>
      <c r="F17" s="5"/>
      <c r="G17" s="5"/>
      <c r="H17" s="5"/>
      <c r="I17" s="5"/>
      <c r="J17" s="7"/>
      <c r="K17" s="56" t="s">
        <v>14</v>
      </c>
      <c r="L17" s="28">
        <v>55</v>
      </c>
      <c r="M17" s="64">
        <v>0</v>
      </c>
      <c r="N17" s="67">
        <f t="shared" si="0"/>
        <v>1</v>
      </c>
      <c r="O17" s="67"/>
      <c r="P17" s="19"/>
      <c r="R17" s="25"/>
    </row>
    <row r="18" spans="1:18" x14ac:dyDescent="0.3">
      <c r="A18" s="23"/>
      <c r="C18" s="18"/>
      <c r="D18" s="5"/>
      <c r="E18" s="7" t="s">
        <v>17</v>
      </c>
      <c r="F18" s="10">
        <v>1</v>
      </c>
      <c r="G18" s="5" t="s">
        <v>4</v>
      </c>
      <c r="H18" s="39" t="s">
        <v>8</v>
      </c>
      <c r="I18" s="5"/>
      <c r="J18" s="7"/>
      <c r="K18" s="56" t="s">
        <v>15</v>
      </c>
      <c r="L18" s="28">
        <v>190</v>
      </c>
      <c r="M18" s="64">
        <v>1</v>
      </c>
      <c r="N18" s="67">
        <f t="shared" si="0"/>
        <v>0</v>
      </c>
      <c r="O18" s="67"/>
      <c r="P18" s="19"/>
      <c r="R18" s="25"/>
    </row>
    <row r="19" spans="1:18" x14ac:dyDescent="0.3">
      <c r="A19" s="23"/>
      <c r="C19" s="18"/>
      <c r="D19" s="5"/>
      <c r="E19" s="7" t="s">
        <v>18</v>
      </c>
      <c r="F19" s="10">
        <v>0.3</v>
      </c>
      <c r="G19" s="5" t="s">
        <v>4</v>
      </c>
      <c r="H19" s="39" t="s">
        <v>8</v>
      </c>
      <c r="I19" s="5"/>
      <c r="J19" s="7"/>
      <c r="K19" s="56" t="s">
        <v>16</v>
      </c>
      <c r="L19" s="28">
        <v>50</v>
      </c>
      <c r="M19" s="64">
        <v>0</v>
      </c>
      <c r="N19" s="67">
        <f>1-M19</f>
        <v>1</v>
      </c>
      <c r="O19" s="67"/>
      <c r="P19" s="19"/>
      <c r="R19" s="25"/>
    </row>
    <row r="20" spans="1:18" x14ac:dyDescent="0.3">
      <c r="A20" s="23"/>
      <c r="C20" s="18"/>
      <c r="D20" s="40" t="s">
        <v>32</v>
      </c>
      <c r="E20" s="7"/>
      <c r="F20" s="7"/>
      <c r="G20" s="7"/>
      <c r="H20" s="7"/>
      <c r="I20" s="5"/>
      <c r="J20" s="7"/>
      <c r="K20" s="56" t="s">
        <v>16</v>
      </c>
      <c r="L20" s="28">
        <v>0</v>
      </c>
      <c r="M20" s="64">
        <v>0</v>
      </c>
      <c r="N20" s="67">
        <f t="shared" si="0"/>
        <v>1</v>
      </c>
      <c r="O20" s="67"/>
      <c r="P20" s="19"/>
      <c r="R20" s="25"/>
    </row>
    <row r="21" spans="1:18" ht="19.5" thickBot="1" x14ac:dyDescent="0.35">
      <c r="A21" s="23"/>
      <c r="C21" s="18"/>
      <c r="D21" s="40" t="s">
        <v>33</v>
      </c>
      <c r="E21" s="7"/>
      <c r="F21" s="5"/>
      <c r="G21" s="5"/>
      <c r="H21" s="5"/>
      <c r="I21" s="5"/>
      <c r="J21" s="7"/>
      <c r="K21" s="56" t="s">
        <v>34</v>
      </c>
      <c r="L21" s="28">
        <v>100</v>
      </c>
      <c r="M21" s="64">
        <v>0</v>
      </c>
      <c r="N21" s="67">
        <f t="shared" si="0"/>
        <v>1</v>
      </c>
      <c r="O21" s="67"/>
      <c r="P21" s="19"/>
      <c r="R21" s="25"/>
    </row>
    <row r="22" spans="1:18" x14ac:dyDescent="0.3">
      <c r="A22" s="23"/>
      <c r="C22" s="80"/>
      <c r="D22" s="81"/>
      <c r="E22" s="82"/>
      <c r="F22" s="83" t="s">
        <v>47</v>
      </c>
      <c r="G22" s="84">
        <v>14</v>
      </c>
      <c r="H22" s="82" t="s">
        <v>20</v>
      </c>
      <c r="I22" s="85"/>
      <c r="J22" s="7"/>
      <c r="K22" s="56" t="s">
        <v>35</v>
      </c>
      <c r="L22" s="28">
        <v>0</v>
      </c>
      <c r="M22" s="64">
        <v>0</v>
      </c>
      <c r="N22" s="67">
        <f t="shared" si="0"/>
        <v>1</v>
      </c>
      <c r="O22" s="67"/>
      <c r="P22" s="19"/>
      <c r="R22" s="25"/>
    </row>
    <row r="23" spans="1:18" x14ac:dyDescent="0.3">
      <c r="A23" s="23"/>
      <c r="C23" s="75"/>
      <c r="D23" s="76"/>
      <c r="E23" s="78"/>
      <c r="F23" s="77" t="s">
        <v>44</v>
      </c>
      <c r="G23" s="79">
        <v>5700</v>
      </c>
      <c r="H23" s="78" t="s">
        <v>43</v>
      </c>
      <c r="I23" s="86"/>
      <c r="J23" s="7"/>
      <c r="K23" s="56" t="s">
        <v>36</v>
      </c>
      <c r="L23" s="28">
        <v>0</v>
      </c>
      <c r="M23" s="64">
        <v>0</v>
      </c>
      <c r="N23" s="67">
        <f>1-M23</f>
        <v>1</v>
      </c>
      <c r="O23" s="67"/>
      <c r="P23" s="19"/>
      <c r="R23" s="25"/>
    </row>
    <row r="24" spans="1:18" x14ac:dyDescent="0.3">
      <c r="A24" s="23"/>
      <c r="C24" s="75"/>
      <c r="D24" s="78"/>
      <c r="E24" s="78"/>
      <c r="F24" s="77" t="s">
        <v>48</v>
      </c>
      <c r="G24" s="79">
        <v>85</v>
      </c>
      <c r="H24" s="78" t="s">
        <v>50</v>
      </c>
      <c r="I24" s="86"/>
      <c r="J24" s="7"/>
      <c r="K24" s="56" t="s">
        <v>36</v>
      </c>
      <c r="L24" s="28">
        <v>0</v>
      </c>
      <c r="M24" s="64">
        <v>0</v>
      </c>
      <c r="N24" s="67">
        <f>1-M24</f>
        <v>1</v>
      </c>
      <c r="O24" s="67"/>
      <c r="P24" s="19"/>
      <c r="R24" s="25"/>
    </row>
    <row r="25" spans="1:18" ht="19.5" thickBot="1" x14ac:dyDescent="0.35">
      <c r="A25" s="23"/>
      <c r="C25" s="87"/>
      <c r="D25" s="88"/>
      <c r="E25" s="89"/>
      <c r="F25" s="90" t="s">
        <v>49</v>
      </c>
      <c r="G25" s="91">
        <v>100</v>
      </c>
      <c r="H25" s="92" t="s">
        <v>51</v>
      </c>
      <c r="I25" s="93"/>
      <c r="J25" s="69"/>
      <c r="K25" s="70" t="s">
        <v>36</v>
      </c>
      <c r="L25" s="38">
        <v>0</v>
      </c>
      <c r="M25" s="65">
        <v>0</v>
      </c>
      <c r="N25" s="68">
        <f>1-M25</f>
        <v>1</v>
      </c>
      <c r="O25" s="68"/>
      <c r="P25" s="61"/>
      <c r="R25" s="25"/>
    </row>
    <row r="26" spans="1:18" x14ac:dyDescent="0.3">
      <c r="A26" s="23"/>
      <c r="C26" s="18"/>
      <c r="D26" s="40" t="s">
        <v>45</v>
      </c>
      <c r="E26" s="5"/>
      <c r="F26" s="12"/>
      <c r="G26" s="5"/>
      <c r="H26" s="5"/>
      <c r="I26" s="5"/>
      <c r="J26" s="5"/>
      <c r="K26" s="34" t="s">
        <v>37</v>
      </c>
      <c r="L26" s="32">
        <f>SUM(L9:L25)</f>
        <v>750</v>
      </c>
      <c r="M26" s="33" t="s">
        <v>27</v>
      </c>
      <c r="N26" s="5"/>
      <c r="O26" s="5"/>
      <c r="P26" s="19"/>
      <c r="R26" s="25"/>
    </row>
    <row r="27" spans="1:18" ht="19.5" thickBot="1" x14ac:dyDescent="0.35">
      <c r="A27" s="23"/>
      <c r="C27" s="20"/>
      <c r="D27" s="104" t="s">
        <v>46</v>
      </c>
      <c r="E27" s="21"/>
      <c r="F27" s="105"/>
      <c r="G27" s="21"/>
      <c r="H27" s="21"/>
      <c r="I27" s="21"/>
      <c r="J27" s="106"/>
      <c r="K27" s="106"/>
      <c r="L27" s="107" t="s">
        <v>42</v>
      </c>
      <c r="M27" s="108">
        <f>SUMPRODUCT(L9:L25,M9:M25)</f>
        <v>190</v>
      </c>
      <c r="N27" s="108">
        <f>SUMPRODUCT(L9:L25,N9:N25)</f>
        <v>560</v>
      </c>
      <c r="O27" s="108"/>
      <c r="P27" s="22"/>
      <c r="R27" s="25"/>
    </row>
    <row r="28" spans="1:18" x14ac:dyDescent="0.3">
      <c r="A28" s="23"/>
      <c r="C28" s="98" t="s">
        <v>65</v>
      </c>
      <c r="D28" s="6" t="s">
        <v>65</v>
      </c>
      <c r="E28" s="5"/>
      <c r="F28" s="12"/>
      <c r="G28" s="5"/>
      <c r="H28" s="5"/>
      <c r="I28" s="5"/>
      <c r="J28" s="5"/>
      <c r="K28" s="5"/>
      <c r="L28" s="5"/>
      <c r="M28" s="5"/>
      <c r="N28" s="100"/>
      <c r="O28" s="6" t="s">
        <v>66</v>
      </c>
      <c r="P28" s="19"/>
      <c r="R28" s="25"/>
    </row>
    <row r="29" spans="1:18" ht="21" x14ac:dyDescent="0.35">
      <c r="A29" s="23"/>
      <c r="C29" s="98" t="s">
        <v>63</v>
      </c>
      <c r="D29" s="6" t="s">
        <v>64</v>
      </c>
      <c r="E29" s="5"/>
      <c r="F29" s="12"/>
      <c r="G29" s="5"/>
      <c r="H29" s="5"/>
      <c r="I29" s="44" t="s">
        <v>29</v>
      </c>
      <c r="J29" s="5"/>
      <c r="K29" s="5"/>
      <c r="L29" s="5"/>
      <c r="M29" s="5"/>
      <c r="N29" s="100"/>
      <c r="O29" s="6" t="s">
        <v>53</v>
      </c>
      <c r="P29" s="19"/>
      <c r="R29" s="25"/>
    </row>
    <row r="30" spans="1:18" x14ac:dyDescent="0.3">
      <c r="A30" s="23"/>
      <c r="C30" s="98" t="s">
        <v>62</v>
      </c>
      <c r="D30" s="6" t="s">
        <v>62</v>
      </c>
      <c r="E30" s="5"/>
      <c r="F30" s="5"/>
      <c r="G30" s="5"/>
      <c r="H30" s="5"/>
      <c r="I30" s="8" t="s">
        <v>1</v>
      </c>
      <c r="J30" s="5"/>
      <c r="K30" s="5"/>
      <c r="L30" s="5"/>
      <c r="M30" s="5"/>
      <c r="N30" s="100"/>
      <c r="O30" s="6" t="s">
        <v>54</v>
      </c>
      <c r="P30" s="19"/>
      <c r="R30" s="25"/>
    </row>
    <row r="31" spans="1:18" ht="19.5" thickBot="1" x14ac:dyDescent="0.35">
      <c r="A31" s="23"/>
      <c r="C31" s="99" t="s">
        <v>52</v>
      </c>
      <c r="D31" s="96" t="s">
        <v>52</v>
      </c>
      <c r="E31" s="31">
        <f>IF(I31&gt;0,F31-250,0)</f>
        <v>5800</v>
      </c>
      <c r="F31" s="31">
        <f>IF(I31&gt;0,G31-250,0)</f>
        <v>6050</v>
      </c>
      <c r="G31" s="31">
        <f>IF(I31&gt;0,H31-250,0)</f>
        <v>6300</v>
      </c>
      <c r="H31" s="31">
        <f>IF(I31&gt;0,I31-250,0)</f>
        <v>6550</v>
      </c>
      <c r="I31" s="101">
        <f>F9</f>
        <v>6800</v>
      </c>
      <c r="J31" s="31">
        <f>IF(I31&gt;0,I31+250,0)</f>
        <v>7050</v>
      </c>
      <c r="K31" s="31">
        <f>IF(I31&gt;0,J31+250,0)</f>
        <v>7300</v>
      </c>
      <c r="L31" s="31">
        <f>IF(I31&gt;0,K31+250,0)</f>
        <v>7550</v>
      </c>
      <c r="M31" s="31">
        <f>IF(I31&gt;0,L31+250,0)</f>
        <v>7800</v>
      </c>
      <c r="N31" s="100"/>
      <c r="O31" s="95" t="s">
        <v>67</v>
      </c>
      <c r="P31" s="19"/>
      <c r="R31" s="25"/>
    </row>
    <row r="32" spans="1:18" x14ac:dyDescent="0.3">
      <c r="A32" s="23"/>
      <c r="C32" s="97">
        <f t="shared" ref="C32:C38" si="1">IF(C33&gt;0,C33-0.25,0)</f>
        <v>13.05</v>
      </c>
      <c r="D32" s="11">
        <f>IF(D39&gt;0,D33-0.25,0)</f>
        <v>12.75</v>
      </c>
      <c r="E32" s="46">
        <f t="shared" ref="E32:M32" si="2">($C$32*(E31/100)*(1-$F$12))+((1-$F$12)*($O$32*($G$23/100)*(($G$25*0.85)/$G$24)))-$F$13-SUMPRODUCT($L$9:$L$25,$N$9:$N$25)-((E31/100)*(1-$F$12)*($F$18+$F$19))</f>
        <v>-33.074999999999953</v>
      </c>
      <c r="F32" s="50">
        <f t="shared" si="2"/>
        <v>-12.512499999999974</v>
      </c>
      <c r="G32" s="50">
        <f>($C$32*(G31/100)*(1-$F$12))+((1-$F$12)*($O$32*($G$23/100)*(($G$25*0.85)/$G$24)))-$F$13-SUMPRODUCT($L$9:$L$25,$N$9:$N$25)-((G31/100)*(1-$F$12)*($F$18+$F$19))</f>
        <v>8.0500000000000043</v>
      </c>
      <c r="H32" s="50">
        <f t="shared" si="2"/>
        <v>28.612499999999976</v>
      </c>
      <c r="I32" s="50">
        <f t="shared" si="2"/>
        <v>49.175000000000068</v>
      </c>
      <c r="J32" s="50">
        <f t="shared" si="2"/>
        <v>69.73750000000004</v>
      </c>
      <c r="K32" s="50">
        <f t="shared" si="2"/>
        <v>90.300000000000026</v>
      </c>
      <c r="L32" s="50">
        <f t="shared" si="2"/>
        <v>110.8625</v>
      </c>
      <c r="M32" s="51">
        <f t="shared" si="2"/>
        <v>131.42499999999998</v>
      </c>
      <c r="N32" s="100"/>
      <c r="O32" s="11">
        <f t="shared" ref="O32:O46" si="3">IF(D32&lt;$G$22,$G$22-D32,0)</f>
        <v>1.25</v>
      </c>
      <c r="P32" s="19"/>
      <c r="R32" s="25"/>
    </row>
    <row r="33" spans="1:18" x14ac:dyDescent="0.3">
      <c r="A33" s="23"/>
      <c r="C33" s="97">
        <f t="shared" si="1"/>
        <v>13.3</v>
      </c>
      <c r="D33" s="11">
        <f>IF(D39&gt;0,D34-0.25,0)</f>
        <v>13</v>
      </c>
      <c r="E33" s="48">
        <f t="shared" ref="E33:M33" si="4">($C$33*(E31/100)*(1-$F$12))+((1-$F$12)*($O$33*($G$23/100)*(($G$25*0.85)/$G$24)))-$F$13-SUMPRODUCT($L$9:$L$25,$N$9:$N$25)-((E31/100)*(1-$F$12)*($F$18+$F$19))</f>
        <v>-32.9</v>
      </c>
      <c r="F33" s="47">
        <f t="shared" si="4"/>
        <v>-11.90000000000002</v>
      </c>
      <c r="G33" s="47">
        <f t="shared" si="4"/>
        <v>9.0999999999999588</v>
      </c>
      <c r="H33" s="47">
        <f t="shared" si="4"/>
        <v>30.100000000000044</v>
      </c>
      <c r="I33" s="47">
        <f t="shared" si="4"/>
        <v>51.100000000000023</v>
      </c>
      <c r="J33" s="47">
        <f t="shared" si="4"/>
        <v>72.099999999999994</v>
      </c>
      <c r="K33" s="47">
        <f t="shared" si="4"/>
        <v>93.09999999999998</v>
      </c>
      <c r="L33" s="47">
        <f t="shared" si="4"/>
        <v>114.09999999999995</v>
      </c>
      <c r="M33" s="52">
        <f t="shared" si="4"/>
        <v>135.10000000000005</v>
      </c>
      <c r="N33" s="100"/>
      <c r="O33" s="11">
        <f t="shared" si="3"/>
        <v>1</v>
      </c>
      <c r="P33" s="19"/>
      <c r="R33" s="25"/>
    </row>
    <row r="34" spans="1:18" x14ac:dyDescent="0.3">
      <c r="A34" s="23"/>
      <c r="C34" s="97">
        <f t="shared" si="1"/>
        <v>13.55</v>
      </c>
      <c r="D34" s="11">
        <f>IF(D39&gt;0,D35-0.25,0)</f>
        <v>13.25</v>
      </c>
      <c r="E34" s="48">
        <f t="shared" ref="E34:M34" si="5">($C$34*(E31/100)*(1-$F$12))+((1-$F$12)*($O$34*($G$23/100)*(($G$25*0.85)/$G$24)))-$F$13-SUMPRODUCT($L$9:$L$25,$N$9:$N$25)-((E31/100)*(1-$F$12)*($F$18+$F$19))</f>
        <v>-32.725000000000044</v>
      </c>
      <c r="F34" s="47">
        <f t="shared" si="5"/>
        <v>-11.287500000000065</v>
      </c>
      <c r="G34" s="47">
        <f t="shared" si="5"/>
        <v>10.150000000000027</v>
      </c>
      <c r="H34" s="47">
        <f t="shared" si="5"/>
        <v>31.587499999999999</v>
      </c>
      <c r="I34" s="47">
        <f t="shared" si="5"/>
        <v>53.024999999999977</v>
      </c>
      <c r="J34" s="47">
        <f t="shared" si="5"/>
        <v>74.462499999999949</v>
      </c>
      <c r="K34" s="47">
        <f t="shared" si="5"/>
        <v>95.899999999999935</v>
      </c>
      <c r="L34" s="47">
        <f t="shared" si="5"/>
        <v>117.33750000000002</v>
      </c>
      <c r="M34" s="52">
        <f t="shared" si="5"/>
        <v>138.77500000000001</v>
      </c>
      <c r="N34" s="100"/>
      <c r="O34" s="11">
        <f t="shared" si="3"/>
        <v>0.75</v>
      </c>
      <c r="P34" s="19"/>
      <c r="R34" s="25"/>
    </row>
    <row r="35" spans="1:18" x14ac:dyDescent="0.3">
      <c r="A35" s="23"/>
      <c r="C35" s="97">
        <f t="shared" si="1"/>
        <v>13.8</v>
      </c>
      <c r="D35" s="11">
        <f>IF(D39&gt;0,D36-0.25,0)</f>
        <v>13.5</v>
      </c>
      <c r="E35" s="48">
        <f t="shared" ref="E35:M35" si="6">($C$35*(E31/100)*(1-$F$12))+((1-$F$12)*($O$35*($G$23/100)*(($G$25*0.85)/$G$24)))-$F$13-SUMPRODUCT($L$9:$L$25,$N$9:$N$25)-((E31/100)*(1-$F$12)*($F$18+$F$19))</f>
        <v>-32.549999999999976</v>
      </c>
      <c r="F35" s="47">
        <f t="shared" si="6"/>
        <v>-10.674999999999883</v>
      </c>
      <c r="G35" s="47">
        <f t="shared" si="6"/>
        <v>11.200000000000095</v>
      </c>
      <c r="H35" s="47">
        <f t="shared" si="6"/>
        <v>33.075000000000067</v>
      </c>
      <c r="I35" s="47">
        <f t="shared" si="6"/>
        <v>54.950000000000045</v>
      </c>
      <c r="J35" s="47">
        <f t="shared" si="6"/>
        <v>76.825000000000017</v>
      </c>
      <c r="K35" s="47">
        <f t="shared" si="6"/>
        <v>98.700000000000117</v>
      </c>
      <c r="L35" s="47">
        <f t="shared" si="6"/>
        <v>120.57500000000009</v>
      </c>
      <c r="M35" s="52">
        <f t="shared" si="6"/>
        <v>142.45000000000007</v>
      </c>
      <c r="N35" s="100"/>
      <c r="O35" s="11">
        <f t="shared" si="3"/>
        <v>0.5</v>
      </c>
      <c r="P35" s="19"/>
      <c r="R35" s="25"/>
    </row>
    <row r="36" spans="1:18" x14ac:dyDescent="0.3">
      <c r="A36" s="23"/>
      <c r="C36" s="97">
        <f t="shared" si="1"/>
        <v>14.05</v>
      </c>
      <c r="D36" s="11">
        <f>IF(D39&gt;0,D37-0.25,0)</f>
        <v>13.75</v>
      </c>
      <c r="E36" s="48">
        <f t="shared" ref="E36:M36" si="7">($C$36*(E31/100)*(1-$F$12))+((1-$F$12)*($O$36*($G$23/100)*(($G$25*0.85)/$G$24)))-$F$13-SUMPRODUCT($L$9:$L$25,$N$9:$N$25)-((E31/100)*(1-$F$12)*($F$18+$F$19))</f>
        <v>-32.374999999999908</v>
      </c>
      <c r="F36" s="47">
        <f t="shared" si="7"/>
        <v>-10.062499999999929</v>
      </c>
      <c r="G36" s="47">
        <f t="shared" si="7"/>
        <v>12.25000000000005</v>
      </c>
      <c r="H36" s="47">
        <f t="shared" si="7"/>
        <v>34.562500000000021</v>
      </c>
      <c r="I36" s="47">
        <f t="shared" si="7"/>
        <v>56.875</v>
      </c>
      <c r="J36" s="47">
        <f t="shared" si="7"/>
        <v>79.187500000000085</v>
      </c>
      <c r="K36" s="47">
        <f t="shared" si="7"/>
        <v>101.50000000000007</v>
      </c>
      <c r="L36" s="47">
        <f t="shared" si="7"/>
        <v>123.81250000000004</v>
      </c>
      <c r="M36" s="52">
        <f t="shared" si="7"/>
        <v>146.12500000000003</v>
      </c>
      <c r="N36" s="100"/>
      <c r="O36" s="11">
        <f t="shared" si="3"/>
        <v>0.25</v>
      </c>
      <c r="P36" s="19"/>
      <c r="R36" s="25"/>
    </row>
    <row r="37" spans="1:18" x14ac:dyDescent="0.3">
      <c r="A37" s="23"/>
      <c r="C37" s="97">
        <f t="shared" si="1"/>
        <v>14.3</v>
      </c>
      <c r="D37" s="11">
        <f>IF(D39&gt;0,D38-0.25,0)</f>
        <v>14</v>
      </c>
      <c r="E37" s="48">
        <f t="shared" ref="E37:M37" si="8">($C$37*(E31/100)*(1-$F$12))+((1-$F$12)*($O$37*($G$23/100)*(($G$25*0.85)/$G$24)))-$F$13-SUMPRODUCT($L$9:$L$25,$N$9:$N$25)-((E31/100)*(1-$F$12)*($F$18+$F$19))</f>
        <v>-32.199999999999953</v>
      </c>
      <c r="F37" s="47">
        <f t="shared" si="8"/>
        <v>-9.4499999999999744</v>
      </c>
      <c r="G37" s="47">
        <f t="shared" si="8"/>
        <v>13.300000000000004</v>
      </c>
      <c r="H37" s="47">
        <f t="shared" si="8"/>
        <v>36.049999999999976</v>
      </c>
      <c r="I37" s="47">
        <f t="shared" si="8"/>
        <v>58.800000000000068</v>
      </c>
      <c r="J37" s="47">
        <f t="shared" si="8"/>
        <v>81.55000000000004</v>
      </c>
      <c r="K37" s="47">
        <f t="shared" si="8"/>
        <v>104.30000000000003</v>
      </c>
      <c r="L37" s="47">
        <f t="shared" si="8"/>
        <v>127.05</v>
      </c>
      <c r="M37" s="52">
        <f t="shared" si="8"/>
        <v>149.79999999999998</v>
      </c>
      <c r="N37" s="100"/>
      <c r="O37" s="11">
        <f t="shared" si="3"/>
        <v>0</v>
      </c>
      <c r="P37" s="19"/>
      <c r="R37" s="25"/>
    </row>
    <row r="38" spans="1:18" x14ac:dyDescent="0.3">
      <c r="A38" s="23"/>
      <c r="C38" s="97">
        <f t="shared" si="1"/>
        <v>14.55</v>
      </c>
      <c r="D38" s="11">
        <f>IF(D39&gt;0,D39-0.25,0)</f>
        <v>14.25</v>
      </c>
      <c r="E38" s="48">
        <f t="shared" ref="E38:M38" si="9">($C$38*(E31/100)*(1-$F$12))+((1-$F$12)*($O$38*($G$23/100)*(($G$25*0.85)/$G$24)))-$F$13-SUMPRODUCT($L$9:$L$25,$N$9:$N$25)-((E31/100)*(1-$F$12)*($F$18+$F$19))</f>
        <v>-22.049999999999976</v>
      </c>
      <c r="F38" s="47">
        <f t="shared" si="9"/>
        <v>1.1375000000000028</v>
      </c>
      <c r="G38" s="47">
        <f t="shared" si="9"/>
        <v>24.324999999999982</v>
      </c>
      <c r="H38" s="47">
        <f t="shared" si="9"/>
        <v>47.512500000000067</v>
      </c>
      <c r="I38" s="47">
        <f t="shared" si="9"/>
        <v>70.700000000000045</v>
      </c>
      <c r="J38" s="47">
        <f t="shared" si="9"/>
        <v>93.887500000000017</v>
      </c>
      <c r="K38" s="47">
        <f t="shared" si="9"/>
        <v>117.075</v>
      </c>
      <c r="L38" s="47">
        <f t="shared" si="9"/>
        <v>140.26249999999999</v>
      </c>
      <c r="M38" s="52">
        <f t="shared" si="9"/>
        <v>163.45000000000007</v>
      </c>
      <c r="N38" s="100"/>
      <c r="O38" s="11">
        <f t="shared" si="3"/>
        <v>0</v>
      </c>
      <c r="P38" s="19"/>
      <c r="R38" s="25"/>
    </row>
    <row r="39" spans="1:18" x14ac:dyDescent="0.3">
      <c r="A39" s="23"/>
      <c r="C39" s="102">
        <f>F8</f>
        <v>14.8</v>
      </c>
      <c r="D39" s="103">
        <f>F10</f>
        <v>14.5</v>
      </c>
      <c r="E39" s="48">
        <f t="shared" ref="E39:M39" si="10">($C$39*(E31/100)*(1-$F$12))+((1-$F$12)*($O$39*($G$23/100)*(($G$25*0.85)/$G$24)))-$F$13-SUMPRODUCT($L$9:$L$25,$N$9:$N$25)-((E31/100)*(1-$F$12)*($F$18+$F$19))</f>
        <v>-11.899999999999999</v>
      </c>
      <c r="F39" s="47">
        <f t="shared" si="10"/>
        <v>11.72499999999998</v>
      </c>
      <c r="G39" s="47">
        <f t="shared" si="10"/>
        <v>35.350000000000072</v>
      </c>
      <c r="H39" s="47">
        <f t="shared" si="10"/>
        <v>58.975000000000044</v>
      </c>
      <c r="I39" s="55">
        <f t="shared" si="10"/>
        <v>82.600000000000023</v>
      </c>
      <c r="J39" s="47">
        <f t="shared" si="10"/>
        <v>106.22499999999999</v>
      </c>
      <c r="K39" s="47">
        <f t="shared" si="10"/>
        <v>129.84999999999997</v>
      </c>
      <c r="L39" s="47">
        <f t="shared" si="10"/>
        <v>153.47500000000008</v>
      </c>
      <c r="M39" s="52">
        <f t="shared" si="10"/>
        <v>177.10000000000005</v>
      </c>
      <c r="N39" s="100"/>
      <c r="O39" s="11">
        <f t="shared" si="3"/>
        <v>0</v>
      </c>
      <c r="P39" s="19"/>
      <c r="R39" s="25"/>
    </row>
    <row r="40" spans="1:18" x14ac:dyDescent="0.3">
      <c r="A40" s="23"/>
      <c r="C40" s="97">
        <f>IF(C39&gt;0,C39+0.25,0)</f>
        <v>15.05</v>
      </c>
      <c r="D40" s="11">
        <f>IF(D39&gt;0,D39+0.25,0)</f>
        <v>14.75</v>
      </c>
      <c r="E40" s="48">
        <f>($C$40*(E31/100)*(1-$F$12))+((1-$F$12)*($O$40*($G$23/100)*(($G$25*0.85)/$G$24)))-$F$13-SUMPRODUCT($L$9:$L$25,$N$9:$N$25)-((E31/100)*(1-$F$12)*($F$18+$F$19))</f>
        <v>-1.7500000000000213</v>
      </c>
      <c r="F40" s="47">
        <f t="shared" ref="F40:M40" si="11">($C$40*(F31/100)*(1-$F$12))+((1-$F$12)*($O$40*($G$23/100)*(($G$25*0.85)/$G$24)))-$F$13-SUMPRODUCT($L$9:$L$25,$N$9:$N$25)-((F31/100)*(1-$F$12)*($F$18+$F$19))</f>
        <v>22.312500000000071</v>
      </c>
      <c r="G40" s="47">
        <f t="shared" si="11"/>
        <v>46.37500000000005</v>
      </c>
      <c r="H40" s="47">
        <f t="shared" si="11"/>
        <v>70.437500000000028</v>
      </c>
      <c r="I40" s="47">
        <f t="shared" si="11"/>
        <v>94.5</v>
      </c>
      <c r="J40" s="47">
        <f t="shared" si="11"/>
        <v>118.56249999999997</v>
      </c>
      <c r="K40" s="47">
        <f t="shared" si="11"/>
        <v>142.62500000000006</v>
      </c>
      <c r="L40" s="47">
        <f t="shared" si="11"/>
        <v>166.68750000000006</v>
      </c>
      <c r="M40" s="52">
        <f t="shared" si="11"/>
        <v>190.75000000000003</v>
      </c>
      <c r="N40" s="100"/>
      <c r="O40" s="11">
        <f t="shared" si="3"/>
        <v>0</v>
      </c>
      <c r="P40" s="19"/>
      <c r="R40" s="25"/>
    </row>
    <row r="41" spans="1:18" x14ac:dyDescent="0.3">
      <c r="A41" s="23"/>
      <c r="C41" s="97">
        <f t="shared" ref="C41:C46" si="12">IF(C40&gt;0,C40+0.25,0)</f>
        <v>15.3</v>
      </c>
      <c r="D41" s="11">
        <f>IF(D39&gt;0,D40+0.25,0)</f>
        <v>15</v>
      </c>
      <c r="E41" s="48">
        <f t="shared" ref="E41:M41" si="13">($C$41*(E31/100)*(1-$F$12))+((1-$F$12)*($O$41*($G$23/100)*(($G$25*0.85)/$G$24)))-$F$13-SUMPRODUCT($L$9:$L$25,$N$9:$N$25)-((E31/100)*(1-$F$12)*($F$18+$F$19))</f>
        <v>8.4000000000000696</v>
      </c>
      <c r="F41" s="47">
        <f t="shared" si="13"/>
        <v>32.900000000000048</v>
      </c>
      <c r="G41" s="47">
        <f t="shared" si="13"/>
        <v>57.400000000000027</v>
      </c>
      <c r="H41" s="47">
        <f t="shared" si="13"/>
        <v>81.900000000000006</v>
      </c>
      <c r="I41" s="47">
        <f t="shared" si="13"/>
        <v>106.39999999999998</v>
      </c>
      <c r="J41" s="47">
        <f t="shared" si="13"/>
        <v>130.90000000000006</v>
      </c>
      <c r="K41" s="47">
        <f t="shared" si="13"/>
        <v>155.40000000000003</v>
      </c>
      <c r="L41" s="47">
        <f t="shared" si="13"/>
        <v>179.90000000000003</v>
      </c>
      <c r="M41" s="52">
        <f t="shared" si="13"/>
        <v>204.4</v>
      </c>
      <c r="N41" s="100"/>
      <c r="O41" s="11">
        <f t="shared" si="3"/>
        <v>0</v>
      </c>
      <c r="P41" s="19"/>
      <c r="R41" s="25"/>
    </row>
    <row r="42" spans="1:18" x14ac:dyDescent="0.3">
      <c r="A42" s="23"/>
      <c r="C42" s="97">
        <f t="shared" si="12"/>
        <v>15.55</v>
      </c>
      <c r="D42" s="11">
        <f>IF(D39&gt;0,D41+0.25,0)</f>
        <v>15.25</v>
      </c>
      <c r="E42" s="48">
        <f t="shared" ref="E42:M42" si="14">($C$42*(E31/100)*(1-$F$12))+((1-$F$12)*($O$42*($G$23/100)*(($G$25*0.85)/$G$24)))-$F$13-SUMPRODUCT($L$9:$L$25,$N$9:$N$25)-((E31/100)*(1-$F$12)*($F$18+$F$19))</f>
        <v>18.550000000000047</v>
      </c>
      <c r="F42" s="47">
        <f t="shared" si="14"/>
        <v>43.487500000000026</v>
      </c>
      <c r="G42" s="47">
        <f t="shared" si="14"/>
        <v>68.425000000000011</v>
      </c>
      <c r="H42" s="47">
        <f t="shared" si="14"/>
        <v>93.362499999999983</v>
      </c>
      <c r="I42" s="47">
        <f t="shared" si="14"/>
        <v>118.30000000000007</v>
      </c>
      <c r="J42" s="47">
        <f t="shared" si="14"/>
        <v>143.23750000000004</v>
      </c>
      <c r="K42" s="47">
        <f t="shared" si="14"/>
        <v>168.17500000000001</v>
      </c>
      <c r="L42" s="47">
        <f t="shared" si="14"/>
        <v>193.11250000000001</v>
      </c>
      <c r="M42" s="52">
        <f t="shared" si="14"/>
        <v>218.04999999999998</v>
      </c>
      <c r="N42" s="100"/>
      <c r="O42" s="11">
        <f t="shared" si="3"/>
        <v>0</v>
      </c>
      <c r="P42" s="19"/>
      <c r="R42" s="25"/>
    </row>
    <row r="43" spans="1:18" x14ac:dyDescent="0.3">
      <c r="A43" s="23"/>
      <c r="C43" s="97">
        <f t="shared" si="12"/>
        <v>15.8</v>
      </c>
      <c r="D43" s="11">
        <f>IF(D39&gt;0,D42+0.25,0)</f>
        <v>15.5</v>
      </c>
      <c r="E43" s="48">
        <f t="shared" ref="E43:M43" si="15">($C$43*(E31/100)*(1-$F$12))+((1-$F$12)*($O$43*($G$23/100)*(($G$25*0.85)/$G$24)))-$F$13-SUMPRODUCT($L$9:$L$25,$N$9:$N$25)-((E31/100)*(1-$F$12)*($F$18+$F$19))</f>
        <v>28.700000000000024</v>
      </c>
      <c r="F43" s="47">
        <f t="shared" si="15"/>
        <v>54.075000000000003</v>
      </c>
      <c r="G43" s="47">
        <f t="shared" si="15"/>
        <v>79.449999999999989</v>
      </c>
      <c r="H43" s="47">
        <f t="shared" si="15"/>
        <v>104.82500000000007</v>
      </c>
      <c r="I43" s="47">
        <f t="shared" si="15"/>
        <v>130.20000000000005</v>
      </c>
      <c r="J43" s="47">
        <f t="shared" si="15"/>
        <v>155.57500000000002</v>
      </c>
      <c r="K43" s="47">
        <f t="shared" si="15"/>
        <v>180.95</v>
      </c>
      <c r="L43" s="47">
        <f t="shared" si="15"/>
        <v>206.32499999999999</v>
      </c>
      <c r="M43" s="52">
        <f t="shared" si="15"/>
        <v>231.70000000000007</v>
      </c>
      <c r="N43" s="100"/>
      <c r="O43" s="11">
        <f t="shared" si="3"/>
        <v>0</v>
      </c>
      <c r="P43" s="19"/>
      <c r="R43" s="25"/>
    </row>
    <row r="44" spans="1:18" x14ac:dyDescent="0.3">
      <c r="A44" s="23"/>
      <c r="C44" s="97">
        <f t="shared" si="12"/>
        <v>16.05</v>
      </c>
      <c r="D44" s="11">
        <f>IF(D39&gt;0,D43+0.25,0)</f>
        <v>15.75</v>
      </c>
      <c r="E44" s="48">
        <f t="shared" ref="E44:M44" si="16">($C$44*(E31/100)*(1-$F$12))+((1-$F$12)*($O$44*($G$23/100)*(($G$25*0.85)/$G$24)))-$F$13-SUMPRODUCT($L$9:$L$25,$N$9:$N$25)-((E31/100)*(1-$F$12)*($F$18+$F$19))</f>
        <v>38.85</v>
      </c>
      <c r="F44" s="47">
        <f t="shared" si="16"/>
        <v>64.66249999999998</v>
      </c>
      <c r="G44" s="47">
        <f t="shared" si="16"/>
        <v>90.47500000000008</v>
      </c>
      <c r="H44" s="47">
        <f t="shared" si="16"/>
        <v>116.28750000000005</v>
      </c>
      <c r="I44" s="47">
        <f t="shared" si="16"/>
        <v>142.10000000000002</v>
      </c>
      <c r="J44" s="47">
        <f t="shared" si="16"/>
        <v>167.91249999999999</v>
      </c>
      <c r="K44" s="47">
        <f t="shared" si="16"/>
        <v>193.72499999999997</v>
      </c>
      <c r="L44" s="47">
        <f t="shared" si="16"/>
        <v>219.53750000000008</v>
      </c>
      <c r="M44" s="52">
        <f t="shared" si="16"/>
        <v>245.35000000000005</v>
      </c>
      <c r="N44" s="100"/>
      <c r="O44" s="11">
        <f t="shared" si="3"/>
        <v>0</v>
      </c>
      <c r="P44" s="19"/>
      <c r="R44" s="25"/>
    </row>
    <row r="45" spans="1:18" x14ac:dyDescent="0.3">
      <c r="A45" s="23"/>
      <c r="C45" s="97">
        <f t="shared" si="12"/>
        <v>16.3</v>
      </c>
      <c r="D45" s="11">
        <f>IF(D39&gt;0,D44+0.25,0)</f>
        <v>16</v>
      </c>
      <c r="E45" s="48">
        <f t="shared" ref="E45:M45" si="17">($C$45*(E31/100)*(1-$F$12))+((1-$F$12)*($O$45*($G$23/100)*(($G$25*0.85)/$G$24)))-$F$13-SUMPRODUCT($L$9:$L$25,$N$9:$N$25)-((E31/100)*(1-$F$12)*($F$18+$F$19))</f>
        <v>48.999999999999979</v>
      </c>
      <c r="F45" s="47">
        <f t="shared" si="17"/>
        <v>75.250000000000071</v>
      </c>
      <c r="G45" s="47">
        <f t="shared" si="17"/>
        <v>101.50000000000006</v>
      </c>
      <c r="H45" s="47">
        <f t="shared" si="17"/>
        <v>127.75000000000003</v>
      </c>
      <c r="I45" s="47">
        <f t="shared" si="17"/>
        <v>154</v>
      </c>
      <c r="J45" s="47">
        <f t="shared" si="17"/>
        <v>180.24999999999997</v>
      </c>
      <c r="K45" s="47">
        <f t="shared" si="17"/>
        <v>206.50000000000006</v>
      </c>
      <c r="L45" s="47">
        <f t="shared" si="17"/>
        <v>232.75000000000006</v>
      </c>
      <c r="M45" s="52">
        <f t="shared" si="17"/>
        <v>259</v>
      </c>
      <c r="N45" s="100"/>
      <c r="O45" s="11">
        <f t="shared" si="3"/>
        <v>0</v>
      </c>
      <c r="P45" s="19"/>
      <c r="R45" s="25"/>
    </row>
    <row r="46" spans="1:18" ht="19.5" thickBot="1" x14ac:dyDescent="0.35">
      <c r="A46" s="23"/>
      <c r="C46" s="97">
        <f t="shared" si="12"/>
        <v>16.55</v>
      </c>
      <c r="D46" s="11">
        <f>IF(D39&gt;0,D45+0.25,0)</f>
        <v>16.25</v>
      </c>
      <c r="E46" s="49">
        <f t="shared" ref="E46:M46" si="18">($C$46*(E31/100)*(1-$F$12))+((1-$F$12)*($O$46*($G$23/100)*(($G$25*0.85)/$G$24)))-$F$13-SUMPRODUCT($L$9:$L$25,$N$9:$N$25)-((E31/100)*(1-$F$12)*($F$18+$F$19))</f>
        <v>59.15000000000007</v>
      </c>
      <c r="F46" s="53">
        <f t="shared" si="18"/>
        <v>85.837500000000048</v>
      </c>
      <c r="G46" s="53">
        <f t="shared" si="18"/>
        <v>112.52500000000003</v>
      </c>
      <c r="H46" s="53">
        <f t="shared" si="18"/>
        <v>139.21250000000001</v>
      </c>
      <c r="I46" s="53">
        <f t="shared" si="18"/>
        <v>165.89999999999998</v>
      </c>
      <c r="J46" s="53">
        <f t="shared" si="18"/>
        <v>192.58750000000006</v>
      </c>
      <c r="K46" s="53">
        <f t="shared" si="18"/>
        <v>219.27500000000003</v>
      </c>
      <c r="L46" s="53">
        <f t="shared" si="18"/>
        <v>245.96250000000003</v>
      </c>
      <c r="M46" s="54">
        <f t="shared" si="18"/>
        <v>272.64999999999998</v>
      </c>
      <c r="N46" s="100"/>
      <c r="O46" s="11">
        <f t="shared" si="3"/>
        <v>0</v>
      </c>
      <c r="P46" s="19"/>
      <c r="R46" s="25"/>
    </row>
    <row r="47" spans="1:18" x14ac:dyDescent="0.3">
      <c r="A47" s="23"/>
      <c r="C47" s="42"/>
      <c r="D47" s="11"/>
      <c r="E47" s="43"/>
      <c r="F47" s="43"/>
      <c r="G47" s="43"/>
      <c r="H47" s="43"/>
      <c r="I47" s="43"/>
      <c r="J47" s="43"/>
      <c r="K47" s="43"/>
      <c r="L47" s="43"/>
      <c r="M47" s="43"/>
      <c r="N47" s="5"/>
      <c r="O47" s="5"/>
      <c r="P47" s="19"/>
      <c r="R47" s="25"/>
    </row>
    <row r="48" spans="1:18" ht="19.5" thickBot="1" x14ac:dyDescent="0.35">
      <c r="A48" s="23"/>
      <c r="C48" s="109"/>
      <c r="D48" s="110"/>
      <c r="E48" s="111"/>
      <c r="F48" s="111"/>
      <c r="G48" s="111"/>
      <c r="H48" s="111"/>
      <c r="I48" s="112" t="s">
        <v>61</v>
      </c>
      <c r="J48" s="111"/>
      <c r="K48" s="111"/>
      <c r="L48" s="111"/>
      <c r="M48" s="111"/>
      <c r="N48" s="21"/>
      <c r="O48" s="21"/>
      <c r="P48" s="22"/>
      <c r="R48" s="25"/>
    </row>
    <row r="49" spans="1:18" x14ac:dyDescent="0.3">
      <c r="A49" s="23"/>
      <c r="C49" s="98" t="s">
        <v>65</v>
      </c>
      <c r="D49" s="6" t="s">
        <v>65</v>
      </c>
      <c r="E49" s="11"/>
      <c r="F49" s="11"/>
      <c r="G49" s="11"/>
      <c r="H49" s="11"/>
      <c r="I49" s="11"/>
      <c r="J49" s="11"/>
      <c r="K49" s="11"/>
      <c r="L49" s="11"/>
      <c r="M49" s="11"/>
      <c r="N49" s="100"/>
      <c r="O49" s="6" t="s">
        <v>66</v>
      </c>
      <c r="P49" s="19"/>
      <c r="R49" s="25"/>
    </row>
    <row r="50" spans="1:18" ht="21" x14ac:dyDescent="0.35">
      <c r="A50" s="23"/>
      <c r="C50" s="98" t="s">
        <v>63</v>
      </c>
      <c r="D50" s="6" t="s">
        <v>64</v>
      </c>
      <c r="E50" s="5"/>
      <c r="F50" s="12"/>
      <c r="G50" s="5"/>
      <c r="H50" s="5"/>
      <c r="I50" s="44" t="s">
        <v>30</v>
      </c>
      <c r="J50" s="5"/>
      <c r="K50" s="5"/>
      <c r="L50" s="5"/>
      <c r="M50" s="5"/>
      <c r="N50" s="100"/>
      <c r="O50" s="6" t="s">
        <v>53</v>
      </c>
      <c r="P50" s="19"/>
      <c r="R50" s="25"/>
    </row>
    <row r="51" spans="1:18" x14ac:dyDescent="0.3">
      <c r="A51" s="23"/>
      <c r="C51" s="98" t="s">
        <v>62</v>
      </c>
      <c r="D51" s="6" t="s">
        <v>62</v>
      </c>
      <c r="E51" s="5"/>
      <c r="F51" s="5"/>
      <c r="G51" s="5"/>
      <c r="H51" s="5"/>
      <c r="I51" s="8" t="s">
        <v>1</v>
      </c>
      <c r="J51" s="5"/>
      <c r="K51" s="5"/>
      <c r="L51" s="5"/>
      <c r="M51" s="5"/>
      <c r="N51" s="100"/>
      <c r="O51" s="6" t="s">
        <v>54</v>
      </c>
      <c r="P51" s="19"/>
      <c r="R51" s="25"/>
    </row>
    <row r="52" spans="1:18" ht="19.5" thickBot="1" x14ac:dyDescent="0.35">
      <c r="A52" s="23"/>
      <c r="C52" s="99" t="s">
        <v>52</v>
      </c>
      <c r="D52" s="96" t="s">
        <v>52</v>
      </c>
      <c r="E52" s="31">
        <f>IF(I52&gt;0,F52-250,0)</f>
        <v>5800</v>
      </c>
      <c r="F52" s="31">
        <f>IF(I52&gt;0,G52-250,0)</f>
        <v>6050</v>
      </c>
      <c r="G52" s="31">
        <f>IF(I52&gt;0,H52-250,0)</f>
        <v>6300</v>
      </c>
      <c r="H52" s="31">
        <f>IF(I52&gt;0,I52-250,0)</f>
        <v>6550</v>
      </c>
      <c r="I52" s="101">
        <f>F9</f>
        <v>6800</v>
      </c>
      <c r="J52" s="31">
        <f>IF(I52&gt;0,I52+250,0)</f>
        <v>7050</v>
      </c>
      <c r="K52" s="31">
        <f>IF(I52&gt;0,J52+250,0)</f>
        <v>7300</v>
      </c>
      <c r="L52" s="31">
        <f>IF(I52&gt;0,K52+250,0)</f>
        <v>7550</v>
      </c>
      <c r="M52" s="31">
        <f>IF(I52&gt;0,L52+250,0)</f>
        <v>7800</v>
      </c>
      <c r="N52" s="9"/>
      <c r="O52" s="95" t="s">
        <v>67</v>
      </c>
      <c r="P52" s="19"/>
      <c r="R52" s="25"/>
    </row>
    <row r="53" spans="1:18" x14ac:dyDescent="0.3">
      <c r="A53" s="23"/>
      <c r="C53" s="97">
        <f t="shared" ref="C53:C59" si="19">IF(C54&gt;0,C54-0.25,0)</f>
        <v>13.05</v>
      </c>
      <c r="D53" s="11">
        <f>IF(D60&gt;0,D54-0.25,0)</f>
        <v>12.75</v>
      </c>
      <c r="E53" s="46">
        <f t="shared" ref="E53:M53" si="20">($C$53*(E52/100)*$F$12)+($F$12*($O$53*($G$23/100)*(($G$25*0.85)/$G$24)))+$F$13-SUMPRODUCT($L$9:$L$25,$M$9:$M$25)-((E52/100)*$F$12*($F$18+$F$19))</f>
        <v>35.825000000000024</v>
      </c>
      <c r="F53" s="50">
        <f t="shared" si="20"/>
        <v>44.637500000000017</v>
      </c>
      <c r="G53" s="50">
        <f t="shared" si="20"/>
        <v>53.449999999999982</v>
      </c>
      <c r="H53" s="50">
        <f t="shared" si="20"/>
        <v>62.262500000000003</v>
      </c>
      <c r="I53" s="50">
        <f t="shared" si="20"/>
        <v>71.075000000000031</v>
      </c>
      <c r="J53" s="50">
        <f t="shared" si="20"/>
        <v>79.887499999999989</v>
      </c>
      <c r="K53" s="50">
        <f t="shared" si="20"/>
        <v>88.700000000000017</v>
      </c>
      <c r="L53" s="50">
        <f t="shared" si="20"/>
        <v>97.512500000000045</v>
      </c>
      <c r="M53" s="51">
        <f t="shared" si="20"/>
        <v>106.325</v>
      </c>
      <c r="N53" s="100"/>
      <c r="O53" s="11">
        <f t="shared" ref="O53:O67" si="21">IF(D53&lt;$G$22,$G$22-D53,0)</f>
        <v>1.25</v>
      </c>
      <c r="P53" s="19"/>
      <c r="R53" s="25"/>
    </row>
    <row r="54" spans="1:18" x14ac:dyDescent="0.3">
      <c r="A54" s="23"/>
      <c r="C54" s="97">
        <f t="shared" si="19"/>
        <v>13.3</v>
      </c>
      <c r="D54" s="11">
        <f>IF(D60&gt;0,D55-0.25,0)</f>
        <v>13</v>
      </c>
      <c r="E54" s="48">
        <f t="shared" ref="E54:M54" si="22">($C$54*(E52/100)*$F$12)+($F$12*($O$54*($G$23/100)*(($G$25*0.85)/$G$24)))+$F$13-SUMPRODUCT($L$9:$L$25,$M$9:$M$25)-((E52/100)*$F$12*($F$18+$F$19))</f>
        <v>35.900000000000013</v>
      </c>
      <c r="F54" s="47">
        <f t="shared" si="22"/>
        <v>44.900000000000006</v>
      </c>
      <c r="G54" s="47">
        <f t="shared" si="22"/>
        <v>53.900000000000027</v>
      </c>
      <c r="H54" s="47">
        <f t="shared" si="22"/>
        <v>62.900000000000048</v>
      </c>
      <c r="I54" s="47">
        <f t="shared" si="22"/>
        <v>71.90000000000002</v>
      </c>
      <c r="J54" s="47">
        <f t="shared" si="22"/>
        <v>80.900000000000034</v>
      </c>
      <c r="K54" s="47">
        <f t="shared" si="22"/>
        <v>89.900000000000063</v>
      </c>
      <c r="L54" s="47">
        <f t="shared" si="22"/>
        <v>98.900000000000034</v>
      </c>
      <c r="M54" s="52">
        <f t="shared" si="22"/>
        <v>107.90000000000005</v>
      </c>
      <c r="N54" s="100"/>
      <c r="O54" s="11">
        <f t="shared" si="21"/>
        <v>1</v>
      </c>
      <c r="P54" s="19"/>
      <c r="R54" s="25"/>
    </row>
    <row r="55" spans="1:18" x14ac:dyDescent="0.3">
      <c r="A55" s="23"/>
      <c r="C55" s="97">
        <f t="shared" si="19"/>
        <v>13.55</v>
      </c>
      <c r="D55" s="11">
        <f>IF(D60&gt;0,D56-0.25,0)</f>
        <v>13.25</v>
      </c>
      <c r="E55" s="48">
        <f t="shared" ref="E55:M55" si="23">($C$55*(E52/100)*$F$12)+($F$12*($O$55*($G$23/100)*(($G$25*0.85)/$G$24)))+$F$13-SUMPRODUCT($L$9:$L$25,$M$9:$M$25)-((E52/100)*$F$12*($F$18+$F$19))</f>
        <v>35.975000000000001</v>
      </c>
      <c r="F55" s="47">
        <f t="shared" si="23"/>
        <v>45.162499999999994</v>
      </c>
      <c r="G55" s="47">
        <f t="shared" si="23"/>
        <v>54.350000000000016</v>
      </c>
      <c r="H55" s="47">
        <f t="shared" si="23"/>
        <v>63.53749999999998</v>
      </c>
      <c r="I55" s="47">
        <f t="shared" si="23"/>
        <v>72.725000000000009</v>
      </c>
      <c r="J55" s="47">
        <f t="shared" si="23"/>
        <v>81.912500000000023</v>
      </c>
      <c r="K55" s="47">
        <f t="shared" si="23"/>
        <v>91.1</v>
      </c>
      <c r="L55" s="47">
        <f t="shared" si="23"/>
        <v>100.28750000000002</v>
      </c>
      <c r="M55" s="52">
        <f t="shared" si="23"/>
        <v>109.47499999999998</v>
      </c>
      <c r="N55" s="100"/>
      <c r="O55" s="11">
        <f t="shared" si="21"/>
        <v>0.75</v>
      </c>
      <c r="P55" s="19"/>
      <c r="R55" s="25"/>
    </row>
    <row r="56" spans="1:18" x14ac:dyDescent="0.3">
      <c r="A56" s="23"/>
      <c r="C56" s="97">
        <f t="shared" si="19"/>
        <v>13.8</v>
      </c>
      <c r="D56" s="11">
        <f>IF(D60&gt;0,D57-0.25,0)</f>
        <v>13.5</v>
      </c>
      <c r="E56" s="48">
        <f t="shared" ref="E56:M56" si="24">($C$56*(E52/100)*$F$12)+($F$12*($O$56*($G$23/100)*(($G$25*0.85)/$G$24)))+$F$13-SUMPRODUCT($L$9:$L$25,$M$9:$M$25)-((E52/100)*$F$12*($F$18+$F$19))</f>
        <v>36.050000000000018</v>
      </c>
      <c r="F56" s="47">
        <f t="shared" si="24"/>
        <v>45.42500000000004</v>
      </c>
      <c r="G56" s="47">
        <f t="shared" si="24"/>
        <v>54.800000000000004</v>
      </c>
      <c r="H56" s="47">
        <f t="shared" si="24"/>
        <v>64.175000000000026</v>
      </c>
      <c r="I56" s="47">
        <f t="shared" si="24"/>
        <v>73.550000000000054</v>
      </c>
      <c r="J56" s="47">
        <f t="shared" si="24"/>
        <v>82.925000000000011</v>
      </c>
      <c r="K56" s="47">
        <f t="shared" si="24"/>
        <v>92.30000000000004</v>
      </c>
      <c r="L56" s="47">
        <f t="shared" si="24"/>
        <v>101.67500000000001</v>
      </c>
      <c r="M56" s="52">
        <f t="shared" si="24"/>
        <v>111.05000000000003</v>
      </c>
      <c r="N56" s="100"/>
      <c r="O56" s="11">
        <f t="shared" si="21"/>
        <v>0.5</v>
      </c>
      <c r="P56" s="19"/>
      <c r="R56" s="25"/>
    </row>
    <row r="57" spans="1:18" x14ac:dyDescent="0.3">
      <c r="A57" s="23"/>
      <c r="C57" s="97">
        <f t="shared" si="19"/>
        <v>14.05</v>
      </c>
      <c r="D57" s="11">
        <f>IF(D60&gt;0,D58-0.25,0)</f>
        <v>13.75</v>
      </c>
      <c r="E57" s="48">
        <f t="shared" ref="E57:M57" si="25">($C$57*(E52/100)*$F$12)+($F$12*($O$57*($G$23/100)*(($G$25*0.85)/$G$24)))+$F$13-SUMPRODUCT($L$9:$L$25,$M$9:$M$25)-((E52/100)*$F$12*($F$18+$F$19))</f>
        <v>36.125000000000036</v>
      </c>
      <c r="F57" s="47">
        <f t="shared" si="25"/>
        <v>45.687500000000028</v>
      </c>
      <c r="G57" s="47">
        <f t="shared" si="25"/>
        <v>55.249999999999993</v>
      </c>
      <c r="H57" s="47">
        <f t="shared" si="25"/>
        <v>64.812500000000014</v>
      </c>
      <c r="I57" s="47">
        <f t="shared" si="25"/>
        <v>74.374999999999986</v>
      </c>
      <c r="J57" s="47">
        <f t="shared" si="25"/>
        <v>83.9375</v>
      </c>
      <c r="K57" s="47">
        <f t="shared" si="25"/>
        <v>93.499999999999972</v>
      </c>
      <c r="L57" s="47">
        <f t="shared" si="25"/>
        <v>103.0625</v>
      </c>
      <c r="M57" s="52">
        <f t="shared" si="25"/>
        <v>112.62500000000001</v>
      </c>
      <c r="N57" s="100"/>
      <c r="O57" s="11">
        <f t="shared" si="21"/>
        <v>0.25</v>
      </c>
      <c r="P57" s="19"/>
      <c r="R57" s="25"/>
    </row>
    <row r="58" spans="1:18" x14ac:dyDescent="0.3">
      <c r="A58" s="23"/>
      <c r="C58" s="97">
        <f t="shared" si="19"/>
        <v>14.3</v>
      </c>
      <c r="D58" s="11">
        <f>IF(D60&gt;0,D59-0.25,0)</f>
        <v>14</v>
      </c>
      <c r="E58" s="48">
        <f t="shared" ref="E58:M58" si="26">($C$58*(E52/100)*$F$12)+($F$12*($O$58*($G$23/100)*(($G$25*0.85)/$G$24)))+$F$13-SUMPRODUCT($L$9:$L$25,$M$9:$M$25)-((E52/100)*$F$12*($F$18+$F$19))</f>
        <v>36.200000000000024</v>
      </c>
      <c r="F58" s="47">
        <f t="shared" si="26"/>
        <v>45.950000000000017</v>
      </c>
      <c r="G58" s="47">
        <f t="shared" si="26"/>
        <v>55.700000000000038</v>
      </c>
      <c r="H58" s="47">
        <f t="shared" si="26"/>
        <v>65.45</v>
      </c>
      <c r="I58" s="47">
        <f t="shared" si="26"/>
        <v>75.200000000000031</v>
      </c>
      <c r="J58" s="47">
        <f t="shared" si="26"/>
        <v>84.949999999999989</v>
      </c>
      <c r="K58" s="47">
        <f t="shared" si="26"/>
        <v>94.700000000000017</v>
      </c>
      <c r="L58" s="47">
        <f t="shared" si="26"/>
        <v>104.45000000000005</v>
      </c>
      <c r="M58" s="52">
        <f t="shared" si="26"/>
        <v>114.2</v>
      </c>
      <c r="N58" s="100"/>
      <c r="O58" s="11">
        <f t="shared" si="21"/>
        <v>0</v>
      </c>
      <c r="P58" s="19"/>
      <c r="R58" s="25"/>
    </row>
    <row r="59" spans="1:18" x14ac:dyDescent="0.3">
      <c r="A59" s="23"/>
      <c r="C59" s="97">
        <f t="shared" si="19"/>
        <v>14.55</v>
      </c>
      <c r="D59" s="11">
        <f>IF(D60&gt;0,D60-0.25,0)</f>
        <v>14.25</v>
      </c>
      <c r="E59" s="48">
        <f t="shared" ref="E59:M59" si="27">($C$59*(E52/100)*$F$12)+($F$12*($O$59*($G$23/100)*(($G$25*0.85)/$G$24)))+$F$13-SUMPRODUCT($L$9:$L$25,$M$9:$M$25)-((E52/100)*$F$12*($F$18+$F$19))</f>
        <v>40.550000000000018</v>
      </c>
      <c r="F59" s="47">
        <f t="shared" si="27"/>
        <v>50.48750000000004</v>
      </c>
      <c r="G59" s="47">
        <f t="shared" si="27"/>
        <v>60.425000000000004</v>
      </c>
      <c r="H59" s="47">
        <f t="shared" si="27"/>
        <v>70.362500000000026</v>
      </c>
      <c r="I59" s="47">
        <f t="shared" si="27"/>
        <v>80.3</v>
      </c>
      <c r="J59" s="47">
        <f t="shared" si="27"/>
        <v>90.237500000000011</v>
      </c>
      <c r="K59" s="47">
        <f t="shared" si="27"/>
        <v>100.17500000000004</v>
      </c>
      <c r="L59" s="47">
        <f t="shared" si="27"/>
        <v>110.11250000000001</v>
      </c>
      <c r="M59" s="52">
        <f t="shared" si="27"/>
        <v>120.05000000000003</v>
      </c>
      <c r="N59" s="100"/>
      <c r="O59" s="11">
        <f t="shared" si="21"/>
        <v>0</v>
      </c>
      <c r="P59" s="19"/>
      <c r="R59" s="25"/>
    </row>
    <row r="60" spans="1:18" x14ac:dyDescent="0.3">
      <c r="A60" s="23"/>
      <c r="C60" s="102">
        <f>F8</f>
        <v>14.8</v>
      </c>
      <c r="D60" s="103">
        <f>F10</f>
        <v>14.5</v>
      </c>
      <c r="E60" s="48">
        <f t="shared" ref="E60:M60" si="28">($C$60*(E52/100)*$F$12)+($F$12*($O$60*($G$23/100)*(($G$25*0.85)/$G$24)))+$F$13-SUMPRODUCT($L$9:$L$25,$M$9:$M$25)-((E52/100)*$F$12*($F$18+$F$19))</f>
        <v>44.900000000000041</v>
      </c>
      <c r="F60" s="47">
        <f t="shared" si="28"/>
        <v>55.025000000000006</v>
      </c>
      <c r="G60" s="47">
        <f t="shared" si="28"/>
        <v>65.150000000000034</v>
      </c>
      <c r="H60" s="47">
        <f t="shared" si="28"/>
        <v>75.274999999999991</v>
      </c>
      <c r="I60" s="55">
        <f t="shared" si="28"/>
        <v>85.40000000000002</v>
      </c>
      <c r="J60" s="47">
        <f t="shared" si="28"/>
        <v>95.525000000000034</v>
      </c>
      <c r="K60" s="47">
        <f t="shared" si="28"/>
        <v>105.65</v>
      </c>
      <c r="L60" s="47">
        <f t="shared" si="28"/>
        <v>115.77500000000003</v>
      </c>
      <c r="M60" s="52">
        <f t="shared" si="28"/>
        <v>125.89999999999999</v>
      </c>
      <c r="N60" s="100"/>
      <c r="O60" s="11">
        <f t="shared" si="21"/>
        <v>0</v>
      </c>
      <c r="P60" s="19"/>
      <c r="R60" s="25"/>
    </row>
    <row r="61" spans="1:18" x14ac:dyDescent="0.3">
      <c r="A61" s="23"/>
      <c r="C61" s="97">
        <f>IF(C60&gt;0,C60+0.25,0)</f>
        <v>15.05</v>
      </c>
      <c r="D61" s="11">
        <f>IF(D60&gt;0,D60+0.25,0)</f>
        <v>14.75</v>
      </c>
      <c r="E61" s="48">
        <f t="shared" ref="E61:M61" si="29">($C$61*(E52/100)*$F$12)+($F$12*($O$61*($G$23/100)*(($G$25*0.85)/$G$24)))+$F$13-SUMPRODUCT($L$9:$L$25,$M$9:$M$25)-((E52/100)*$F$12*($F$18+$F$19))</f>
        <v>49.250000000000007</v>
      </c>
      <c r="F61" s="47">
        <f t="shared" si="29"/>
        <v>59.562500000000028</v>
      </c>
      <c r="G61" s="47">
        <f t="shared" si="29"/>
        <v>69.875</v>
      </c>
      <c r="H61" s="47">
        <f t="shared" si="29"/>
        <v>80.187500000000014</v>
      </c>
      <c r="I61" s="47">
        <f t="shared" si="29"/>
        <v>90.500000000000043</v>
      </c>
      <c r="J61" s="47">
        <f t="shared" si="29"/>
        <v>100.8125</v>
      </c>
      <c r="K61" s="47">
        <f t="shared" si="29"/>
        <v>111.12500000000003</v>
      </c>
      <c r="L61" s="47">
        <f t="shared" si="29"/>
        <v>121.4375</v>
      </c>
      <c r="M61" s="52">
        <f t="shared" si="29"/>
        <v>131.75000000000003</v>
      </c>
      <c r="N61" s="100"/>
      <c r="O61" s="11">
        <f t="shared" si="21"/>
        <v>0</v>
      </c>
      <c r="P61" s="19"/>
      <c r="R61" s="25"/>
    </row>
    <row r="62" spans="1:18" x14ac:dyDescent="0.3">
      <c r="A62" s="23"/>
      <c r="C62" s="97">
        <f t="shared" ref="C62:C67" si="30">IF(C61&gt;0,C61+0.25,0)</f>
        <v>15.3</v>
      </c>
      <c r="D62" s="11">
        <f>IF(D60&gt;0,D61+0.25,0)</f>
        <v>15</v>
      </c>
      <c r="E62" s="48">
        <f t="shared" ref="E62:M62" si="31">($C$62*(E52/100)*$F$12)+($F$12*($O$62*($G$23/100)*(($G$25*0.85)/$G$24)))+$F$13-SUMPRODUCT($L$9:$L$25,$M$9:$M$25)-((E52/100)*$F$12*($F$18+$F$19))</f>
        <v>53.60000000000003</v>
      </c>
      <c r="F62" s="47">
        <f t="shared" si="31"/>
        <v>64.099999999999994</v>
      </c>
      <c r="G62" s="47">
        <f t="shared" si="31"/>
        <v>74.600000000000023</v>
      </c>
      <c r="H62" s="47">
        <f t="shared" si="31"/>
        <v>85.100000000000037</v>
      </c>
      <c r="I62" s="47">
        <f t="shared" si="31"/>
        <v>95.600000000000009</v>
      </c>
      <c r="J62" s="47">
        <f t="shared" si="31"/>
        <v>106.10000000000002</v>
      </c>
      <c r="K62" s="47">
        <f t="shared" si="31"/>
        <v>116.6</v>
      </c>
      <c r="L62" s="47">
        <f t="shared" si="31"/>
        <v>127.10000000000002</v>
      </c>
      <c r="M62" s="52">
        <f t="shared" si="31"/>
        <v>137.60000000000005</v>
      </c>
      <c r="N62" s="100"/>
      <c r="O62" s="11">
        <f t="shared" si="21"/>
        <v>0</v>
      </c>
      <c r="P62" s="19"/>
      <c r="R62" s="25"/>
    </row>
    <row r="63" spans="1:18" x14ac:dyDescent="0.3">
      <c r="A63" s="23"/>
      <c r="C63" s="97">
        <f t="shared" si="30"/>
        <v>15.55</v>
      </c>
      <c r="D63" s="11">
        <f>IF(D60&gt;0,D62+0.25,0)</f>
        <v>15.25</v>
      </c>
      <c r="E63" s="48">
        <f t="shared" ref="E63:M63" si="32">($C$63*(E52/100)*$F$12)+($F$12*($O$63*($G$23/100)*(($G$25*0.85)/$G$24)))+$F$13-SUMPRODUCT($L$9:$L$25,$M$9:$M$25)-((E52/100)*$F$12*($F$18+$F$19))</f>
        <v>57.949999999999996</v>
      </c>
      <c r="F63" s="47">
        <f t="shared" si="32"/>
        <v>68.637500000000017</v>
      </c>
      <c r="G63" s="47">
        <f t="shared" si="32"/>
        <v>79.325000000000045</v>
      </c>
      <c r="H63" s="47">
        <f t="shared" si="32"/>
        <v>90.012500000000003</v>
      </c>
      <c r="I63" s="47">
        <f t="shared" si="32"/>
        <v>100.70000000000003</v>
      </c>
      <c r="J63" s="47">
        <f t="shared" si="32"/>
        <v>111.38749999999999</v>
      </c>
      <c r="K63" s="47">
        <f t="shared" si="32"/>
        <v>122.07500000000002</v>
      </c>
      <c r="L63" s="47">
        <f t="shared" si="32"/>
        <v>132.76250000000005</v>
      </c>
      <c r="M63" s="52">
        <f t="shared" si="32"/>
        <v>143.45000000000002</v>
      </c>
      <c r="N63" s="100"/>
      <c r="O63" s="11">
        <f t="shared" si="21"/>
        <v>0</v>
      </c>
      <c r="P63" s="19"/>
      <c r="R63" s="25"/>
    </row>
    <row r="64" spans="1:18" x14ac:dyDescent="0.3">
      <c r="A64" s="23"/>
      <c r="C64" s="97">
        <f t="shared" si="30"/>
        <v>15.8</v>
      </c>
      <c r="D64" s="11">
        <f>IF(D60&gt;0,D63+0.25,0)</f>
        <v>15.5</v>
      </c>
      <c r="E64" s="48">
        <f t="shared" ref="E64:M64" si="33">($C$64*(E52/100)*$F$12)+($F$12*($O$64*($G$23/100)*(($G$25*0.85)/$G$24)))+$F$13-SUMPRODUCT($L$9:$L$25,$M$9:$M$25)-((E52/100)*$F$12*($F$18+$F$19))</f>
        <v>62.300000000000018</v>
      </c>
      <c r="F64" s="47">
        <f t="shared" si="33"/>
        <v>73.17500000000004</v>
      </c>
      <c r="G64" s="47">
        <f t="shared" si="33"/>
        <v>84.050000000000011</v>
      </c>
      <c r="H64" s="47">
        <f t="shared" si="33"/>
        <v>94.925000000000026</v>
      </c>
      <c r="I64" s="47">
        <f t="shared" si="33"/>
        <v>105.8</v>
      </c>
      <c r="J64" s="47">
        <f t="shared" si="33"/>
        <v>116.67500000000001</v>
      </c>
      <c r="K64" s="47">
        <f t="shared" si="33"/>
        <v>127.55000000000004</v>
      </c>
      <c r="L64" s="47">
        <f t="shared" si="33"/>
        <v>138.42500000000001</v>
      </c>
      <c r="M64" s="52">
        <f t="shared" si="33"/>
        <v>149.30000000000004</v>
      </c>
      <c r="N64" s="100"/>
      <c r="O64" s="11">
        <f t="shared" si="21"/>
        <v>0</v>
      </c>
      <c r="P64" s="19"/>
      <c r="R64" s="25"/>
    </row>
    <row r="65" spans="1:18" x14ac:dyDescent="0.3">
      <c r="A65" s="23"/>
      <c r="C65" s="97">
        <f t="shared" si="30"/>
        <v>16.05</v>
      </c>
      <c r="D65" s="11">
        <f>IF(D60&gt;0,D64+0.25,0)</f>
        <v>15.75</v>
      </c>
      <c r="E65" s="48">
        <f t="shared" ref="E65:M65" si="34">($C$65*(E52/100)*$F$12)+($F$12*($O$65*($G$23/100)*(($G$25*0.85)/$G$24)))+$F$13-SUMPRODUCT($L$9:$L$25,$M$9:$M$25)-((E52/100)*$F$12*($F$18+$F$19))</f>
        <v>66.650000000000034</v>
      </c>
      <c r="F65" s="47">
        <f t="shared" si="34"/>
        <v>77.712500000000006</v>
      </c>
      <c r="G65" s="47">
        <f t="shared" si="34"/>
        <v>88.775000000000034</v>
      </c>
      <c r="H65" s="47">
        <f t="shared" si="34"/>
        <v>99.837499999999991</v>
      </c>
      <c r="I65" s="47">
        <f t="shared" si="34"/>
        <v>110.90000000000002</v>
      </c>
      <c r="J65" s="47">
        <f t="shared" si="34"/>
        <v>121.96250000000003</v>
      </c>
      <c r="K65" s="47">
        <f t="shared" si="34"/>
        <v>133.02500000000001</v>
      </c>
      <c r="L65" s="47">
        <f t="shared" si="34"/>
        <v>144.08750000000003</v>
      </c>
      <c r="M65" s="52">
        <f t="shared" si="34"/>
        <v>155.15</v>
      </c>
      <c r="N65" s="100"/>
      <c r="O65" s="11">
        <f t="shared" si="21"/>
        <v>0</v>
      </c>
      <c r="P65" s="19"/>
      <c r="R65" s="25"/>
    </row>
    <row r="66" spans="1:18" x14ac:dyDescent="0.3">
      <c r="A66" s="23"/>
      <c r="C66" s="97">
        <f t="shared" si="30"/>
        <v>16.3</v>
      </c>
      <c r="D66" s="11">
        <f>IF(D60&gt;0,D65+0.25,0)</f>
        <v>16</v>
      </c>
      <c r="E66" s="48">
        <f t="shared" ref="E66:M66" si="35">($C$66*(E52/100)*$F$12)+($F$12*($O$66*($G$23/100)*(($G$25*0.85)/$G$24)))+$F$13-SUMPRODUCT($L$9:$L$25,$M$9:$M$25)-((E52/100)*$F$12*($F$18+$F$19))</f>
        <v>71</v>
      </c>
      <c r="F66" s="47">
        <f t="shared" si="35"/>
        <v>82.250000000000028</v>
      </c>
      <c r="G66" s="47">
        <f t="shared" si="35"/>
        <v>93.5</v>
      </c>
      <c r="H66" s="47">
        <f t="shared" si="35"/>
        <v>104.75000000000001</v>
      </c>
      <c r="I66" s="47">
        <f t="shared" si="35"/>
        <v>116.00000000000004</v>
      </c>
      <c r="J66" s="47">
        <f t="shared" si="35"/>
        <v>127.25</v>
      </c>
      <c r="K66" s="47">
        <f t="shared" si="35"/>
        <v>138.50000000000003</v>
      </c>
      <c r="L66" s="47">
        <f t="shared" si="35"/>
        <v>149.75</v>
      </c>
      <c r="M66" s="52">
        <f t="shared" si="35"/>
        <v>161.00000000000003</v>
      </c>
      <c r="N66" s="100"/>
      <c r="O66" s="11">
        <f t="shared" si="21"/>
        <v>0</v>
      </c>
      <c r="P66" s="19"/>
      <c r="R66" s="25"/>
    </row>
    <row r="67" spans="1:18" ht="19.5" thickBot="1" x14ac:dyDescent="0.35">
      <c r="A67" s="23"/>
      <c r="C67" s="97">
        <f t="shared" si="30"/>
        <v>16.55</v>
      </c>
      <c r="D67" s="11">
        <f>IF(D60&gt;0,D66+0.25,0)</f>
        <v>16.25</v>
      </c>
      <c r="E67" s="49">
        <f t="shared" ref="E67:M67" si="36">($C$67*(E52/100)*$F$12)+($F$12*($O$67*($G$23/100)*(($G$25*0.85)/$G$24)))+$F$13-SUMPRODUCT($L$9:$L$25,$M$9:$M$25)-((E52/100)*$F$12*($F$18+$F$19))</f>
        <v>75.350000000000023</v>
      </c>
      <c r="F67" s="53">
        <f t="shared" si="36"/>
        <v>86.787499999999994</v>
      </c>
      <c r="G67" s="53">
        <f t="shared" si="36"/>
        <v>98.225000000000023</v>
      </c>
      <c r="H67" s="53">
        <f t="shared" si="36"/>
        <v>109.66250000000004</v>
      </c>
      <c r="I67" s="53">
        <f t="shared" si="36"/>
        <v>121.10000000000001</v>
      </c>
      <c r="J67" s="53">
        <f t="shared" si="36"/>
        <v>132.53750000000002</v>
      </c>
      <c r="K67" s="53">
        <f t="shared" si="36"/>
        <v>143.97499999999999</v>
      </c>
      <c r="L67" s="53">
        <f t="shared" si="36"/>
        <v>155.41250000000002</v>
      </c>
      <c r="M67" s="54">
        <f t="shared" si="36"/>
        <v>166.85000000000005</v>
      </c>
      <c r="N67" s="100"/>
      <c r="O67" s="11">
        <f t="shared" si="21"/>
        <v>0</v>
      </c>
      <c r="P67" s="19"/>
      <c r="R67" s="25"/>
    </row>
    <row r="68" spans="1:18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  <c r="R68" s="25"/>
    </row>
    <row r="69" spans="1:18" x14ac:dyDescent="0.3">
      <c r="A69" s="23"/>
      <c r="R69" s="25"/>
    </row>
    <row r="70" spans="1:18" x14ac:dyDescent="0.3">
      <c r="A70" s="23"/>
      <c r="C70" s="41" t="s">
        <v>68</v>
      </c>
      <c r="R70" s="25"/>
    </row>
    <row r="71" spans="1:18" x14ac:dyDescent="0.3">
      <c r="A71" s="23"/>
      <c r="C71" s="41" t="s">
        <v>21</v>
      </c>
      <c r="R71" s="25"/>
    </row>
    <row r="72" spans="1:18" x14ac:dyDescent="0.3">
      <c r="A72" s="23"/>
      <c r="R72" s="25"/>
    </row>
    <row r="73" spans="1:18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5"/>
      <c r="Q73" s="25"/>
      <c r="R73" s="25"/>
    </row>
  </sheetData>
  <conditionalFormatting sqref="E32">
    <cfRule type="cellIs" dxfId="2062" priority="4122" operator="greaterThan">
      <formula>0</formula>
    </cfRule>
    <cfRule type="colorScale" priority="4123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2:M46 E53:M67">
    <cfRule type="cellIs" dxfId="2061" priority="4120" operator="greaterThan">
      <formula>0</formula>
    </cfRule>
    <cfRule type="cellIs" dxfId="2060" priority="4121" operator="greaterThan">
      <formula>0</formula>
    </cfRule>
  </conditionalFormatting>
  <conditionalFormatting sqref="E32:M46 E53:M67">
    <cfRule type="cellIs" dxfId="2059" priority="4119" operator="greaterThan">
      <formula>0</formula>
    </cfRule>
  </conditionalFormatting>
  <conditionalFormatting sqref="F32">
    <cfRule type="cellIs" dxfId="2058" priority="4117" operator="greaterThan">
      <formula>0</formula>
    </cfRule>
    <cfRule type="colorScale" priority="4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057" priority="4115" operator="greaterThan">
      <formula>0</formula>
    </cfRule>
    <cfRule type="colorScale" priority="4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056" priority="4113" operator="greaterThan">
      <formula>0</formula>
    </cfRule>
    <cfRule type="colorScale" priority="4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055" priority="4111" operator="greaterThan">
      <formula>0</formula>
    </cfRule>
    <cfRule type="colorScale" priority="4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054" priority="4109" operator="greaterThan">
      <formula>0</formula>
    </cfRule>
    <cfRule type="colorScale" priority="4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053" priority="4107" operator="greaterThan">
      <formula>0</formula>
    </cfRule>
    <cfRule type="colorScale" priority="4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052" priority="4105" operator="greaterThan">
      <formula>0</formula>
    </cfRule>
    <cfRule type="colorScale" priority="4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051" priority="4103" operator="greaterThan">
      <formula>0</formula>
    </cfRule>
    <cfRule type="colorScale" priority="4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050" priority="4101" operator="greaterThan">
      <formula>0</formula>
    </cfRule>
    <cfRule type="colorScale" priority="4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2049" priority="4099" operator="greaterThan">
      <formula>0</formula>
    </cfRule>
    <cfRule type="colorScale" priority="4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048" priority="4097" operator="greaterThan">
      <formula>0</formula>
    </cfRule>
    <cfRule type="colorScale" priority="4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047" priority="4095" operator="greaterThan">
      <formula>0</formula>
    </cfRule>
    <cfRule type="colorScale" priority="4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046" priority="4093" operator="greaterThan">
      <formula>0</formula>
    </cfRule>
    <cfRule type="colorScale" priority="4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045" priority="4091" operator="greaterThan">
      <formula>0</formula>
    </cfRule>
    <cfRule type="colorScale" priority="4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044" priority="4089" operator="greaterThan">
      <formula>0</formula>
    </cfRule>
    <cfRule type="colorScale" priority="4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043" priority="4087" operator="greaterThan">
      <formula>0</formula>
    </cfRule>
    <cfRule type="colorScale" priority="4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042" priority="4085" operator="greaterThan">
      <formula>0</formula>
    </cfRule>
    <cfRule type="colorScale" priority="4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2041" priority="4083" operator="greaterThan">
      <formula>0</formula>
    </cfRule>
    <cfRule type="colorScale" priority="4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040" priority="4081" operator="greaterThan">
      <formula>0</formula>
    </cfRule>
    <cfRule type="colorScale" priority="4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039" priority="4079" operator="greaterThan">
      <formula>0</formula>
    </cfRule>
    <cfRule type="colorScale" priority="4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038" priority="4077" operator="greaterThan">
      <formula>0</formula>
    </cfRule>
    <cfRule type="colorScale" priority="4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037" priority="4075" operator="greaterThan">
      <formula>0</formula>
    </cfRule>
    <cfRule type="colorScale" priority="4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036" priority="4073" operator="greaterThan">
      <formula>0</formula>
    </cfRule>
    <cfRule type="colorScale" priority="4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035" priority="4071" operator="greaterThan">
      <formula>0</formula>
    </cfRule>
    <cfRule type="colorScale" priority="4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034" priority="4069" operator="greaterThan">
      <formula>0</formula>
    </cfRule>
    <cfRule type="colorScale" priority="4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033" priority="4067" operator="greaterThan">
      <formula>0</formula>
    </cfRule>
    <cfRule type="colorScale" priority="4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2032" priority="4065" operator="greaterThan">
      <formula>0</formula>
    </cfRule>
    <cfRule type="colorScale" priority="4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2031" priority="4063" operator="greaterThan">
      <formula>0</formula>
    </cfRule>
    <cfRule type="colorScale" priority="4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2030" priority="4061" operator="greaterThan">
      <formula>0</formula>
    </cfRule>
    <cfRule type="colorScale" priority="4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2029" priority="4059" operator="greaterThan">
      <formula>0</formula>
    </cfRule>
    <cfRule type="colorScale" priority="4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2028" priority="4057" operator="greaterThan">
      <formula>0</formula>
    </cfRule>
    <cfRule type="colorScale" priority="4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2027" priority="4055" operator="greaterThan">
      <formula>0</formula>
    </cfRule>
    <cfRule type="colorScale" priority="4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2026" priority="4053" operator="greaterThan">
      <formula>0</formula>
    </cfRule>
    <cfRule type="colorScale" priority="4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2025" priority="4051" operator="greaterThan">
      <formula>0</formula>
    </cfRule>
    <cfRule type="colorScale" priority="4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2024" priority="4049" operator="greaterThan">
      <formula>0</formula>
    </cfRule>
    <cfRule type="colorScale" priority="4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2023" priority="4047" operator="greaterThan">
      <formula>0</formula>
    </cfRule>
    <cfRule type="colorScale" priority="4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2022" priority="4045" operator="greaterThan">
      <formula>0</formula>
    </cfRule>
    <cfRule type="colorScale" priority="4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2021" priority="4043" operator="greaterThan">
      <formula>0</formula>
    </cfRule>
    <cfRule type="colorScale" priority="4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2020" priority="4041" operator="greaterThan">
      <formula>0</formula>
    </cfRule>
    <cfRule type="colorScale" priority="4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2019" priority="4039" operator="greaterThan">
      <formula>0</formula>
    </cfRule>
    <cfRule type="colorScale" priority="4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2018" priority="4037" operator="greaterThan">
      <formula>0</formula>
    </cfRule>
    <cfRule type="colorScale" priority="4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2017" priority="4035" operator="greaterThan">
      <formula>0</formula>
    </cfRule>
    <cfRule type="colorScale" priority="4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2016" priority="4033" operator="greaterThan">
      <formula>0</formula>
    </cfRule>
    <cfRule type="colorScale" priority="4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2015" priority="4031" operator="greaterThan">
      <formula>0</formula>
    </cfRule>
    <cfRule type="colorScale" priority="4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2014" priority="4029" operator="greaterThan">
      <formula>0</formula>
    </cfRule>
    <cfRule type="colorScale" priority="4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2013" priority="4027" operator="greaterThan">
      <formula>0</formula>
    </cfRule>
    <cfRule type="colorScale" priority="4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2012" priority="4025" operator="greaterThan">
      <formula>0</formula>
    </cfRule>
    <cfRule type="colorScale" priority="4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2011" priority="4023" operator="greaterThan">
      <formula>0</formula>
    </cfRule>
    <cfRule type="colorScale" priority="4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2010" priority="4021" operator="greaterThan">
      <formula>0</formula>
    </cfRule>
    <cfRule type="colorScale" priority="4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2009" priority="4019" operator="greaterThan">
      <formula>0</formula>
    </cfRule>
    <cfRule type="colorScale" priority="4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2008" priority="4017" operator="greaterThan">
      <formula>0</formula>
    </cfRule>
    <cfRule type="colorScale" priority="4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2007" priority="4015" operator="greaterThan">
      <formula>0</formula>
    </cfRule>
    <cfRule type="colorScale" priority="4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006" priority="4013" operator="greaterThan">
      <formula>0</formula>
    </cfRule>
    <cfRule type="colorScale" priority="4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2005" priority="4011" operator="greaterThan">
      <formula>0</formula>
    </cfRule>
    <cfRule type="colorScale" priority="4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004" priority="4009" operator="greaterThan">
      <formula>0</formula>
    </cfRule>
    <cfRule type="colorScale" priority="4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2003" priority="4007" operator="greaterThan">
      <formula>0</formula>
    </cfRule>
    <cfRule type="colorScale" priority="4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2002" priority="4005" operator="greaterThan">
      <formula>0</formula>
    </cfRule>
    <cfRule type="colorScale" priority="4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001" priority="4003" operator="greaterThan">
      <formula>0</formula>
    </cfRule>
    <cfRule type="colorScale" priority="4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000" priority="4001" operator="greaterThan">
      <formula>0</formula>
    </cfRule>
    <cfRule type="colorScale" priority="4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999" priority="3999" operator="greaterThan">
      <formula>0</formula>
    </cfRule>
    <cfRule type="colorScale" priority="4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998" priority="3997" operator="greaterThan">
      <formula>0</formula>
    </cfRule>
    <cfRule type="colorScale" priority="3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997" priority="3995" operator="greaterThan">
      <formula>0</formula>
    </cfRule>
    <cfRule type="colorScale" priority="3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996" priority="3993" operator="greaterThan">
      <formula>0</formula>
    </cfRule>
    <cfRule type="colorScale" priority="3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995" priority="3991" operator="greaterThan">
      <formula>0</formula>
    </cfRule>
    <cfRule type="colorScale" priority="3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994" priority="3989" operator="greaterThan">
      <formula>0</formula>
    </cfRule>
    <cfRule type="colorScale" priority="3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993" priority="3987" operator="greaterThan">
      <formula>0</formula>
    </cfRule>
    <cfRule type="colorScale" priority="3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992" priority="3985" operator="greaterThan">
      <formula>0</formula>
    </cfRule>
    <cfRule type="colorScale" priority="3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991" priority="3983" operator="greaterThan">
      <formula>0</formula>
    </cfRule>
    <cfRule type="colorScale" priority="3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990" priority="3981" operator="greaterThan">
      <formula>0</formula>
    </cfRule>
    <cfRule type="colorScale" priority="3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989" priority="3979" operator="greaterThan">
      <formula>0</formula>
    </cfRule>
    <cfRule type="colorScale" priority="3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988" priority="3977" operator="greaterThan">
      <formula>0</formula>
    </cfRule>
    <cfRule type="colorScale" priority="3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987" priority="3975" operator="greaterThan">
      <formula>0</formula>
    </cfRule>
    <cfRule type="colorScale" priority="3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986" priority="3973" operator="greaterThan">
      <formula>0</formula>
    </cfRule>
    <cfRule type="colorScale" priority="3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985" priority="3971" operator="greaterThan">
      <formula>0</formula>
    </cfRule>
    <cfRule type="colorScale" priority="3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984" priority="3969" operator="greaterThan">
      <formula>0</formula>
    </cfRule>
    <cfRule type="colorScale" priority="3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983" priority="3967" operator="greaterThan">
      <formula>0</formula>
    </cfRule>
    <cfRule type="colorScale" priority="3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982" priority="3965" operator="greaterThan">
      <formula>0</formula>
    </cfRule>
    <cfRule type="colorScale" priority="3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981" priority="3963" operator="greaterThan">
      <formula>0</formula>
    </cfRule>
    <cfRule type="colorScale" priority="3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980" priority="3961" operator="greaterThan">
      <formula>0</formula>
    </cfRule>
    <cfRule type="colorScale" priority="3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979" priority="3959" operator="greaterThan">
      <formula>0</formula>
    </cfRule>
    <cfRule type="colorScale" priority="3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978" priority="3957" operator="greaterThan">
      <formula>0</formula>
    </cfRule>
    <cfRule type="colorScale" priority="3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977" priority="3955" operator="greaterThan">
      <formula>0</formula>
    </cfRule>
    <cfRule type="colorScale" priority="3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976" priority="3953" operator="greaterThan">
      <formula>0</formula>
    </cfRule>
    <cfRule type="colorScale" priority="3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975" priority="3951" operator="greaterThan">
      <formula>0</formula>
    </cfRule>
    <cfRule type="colorScale" priority="3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974" priority="3949" operator="greaterThan">
      <formula>0</formula>
    </cfRule>
    <cfRule type="colorScale" priority="3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973" priority="3947" operator="greaterThan">
      <formula>0</formula>
    </cfRule>
    <cfRule type="colorScale" priority="3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972" priority="3945" operator="greaterThan">
      <formula>0</formula>
    </cfRule>
    <cfRule type="colorScale" priority="3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971" priority="3943" operator="greaterThan">
      <formula>0</formula>
    </cfRule>
    <cfRule type="colorScale" priority="3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970" priority="3941" operator="greaterThan">
      <formula>0</formula>
    </cfRule>
    <cfRule type="colorScale" priority="3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969" priority="3939" operator="greaterThan">
      <formula>0</formula>
    </cfRule>
    <cfRule type="colorScale" priority="3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968" priority="3937" operator="greaterThan">
      <formula>0</formula>
    </cfRule>
    <cfRule type="colorScale" priority="3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967" priority="3935" operator="greaterThan">
      <formula>0</formula>
    </cfRule>
    <cfRule type="colorScale" priority="3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966" priority="3933" operator="greaterThan">
      <formula>0</formula>
    </cfRule>
    <cfRule type="colorScale" priority="3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965" priority="3931" operator="greaterThan">
      <formula>0</formula>
    </cfRule>
    <cfRule type="colorScale" priority="3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964" priority="3929" operator="greaterThan">
      <formula>0</formula>
    </cfRule>
    <cfRule type="colorScale" priority="3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963" priority="3927" operator="greaterThan">
      <formula>0</formula>
    </cfRule>
    <cfRule type="colorScale" priority="3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962" priority="3925" operator="greaterThan">
      <formula>0</formula>
    </cfRule>
    <cfRule type="colorScale" priority="3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961" priority="3923" operator="greaterThan">
      <formula>0</formula>
    </cfRule>
    <cfRule type="colorScale" priority="3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960" priority="3921" operator="greaterThan">
      <formula>0</formula>
    </cfRule>
    <cfRule type="colorScale" priority="3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959" priority="3919" operator="greaterThan">
      <formula>0</formula>
    </cfRule>
    <cfRule type="colorScale" priority="3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958" priority="3917" operator="greaterThan">
      <formula>0</formula>
    </cfRule>
    <cfRule type="colorScale" priority="3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957" priority="3915" operator="greaterThan">
      <formula>0</formula>
    </cfRule>
    <cfRule type="colorScale" priority="3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956" priority="3913" operator="greaterThan">
      <formula>0</formula>
    </cfRule>
    <cfRule type="colorScale" priority="3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955" priority="3911" operator="greaterThan">
      <formula>0</formula>
    </cfRule>
    <cfRule type="colorScale" priority="3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954" priority="3909" operator="greaterThan">
      <formula>0</formula>
    </cfRule>
    <cfRule type="colorScale" priority="3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953" priority="3907" operator="greaterThan">
      <formula>0</formula>
    </cfRule>
    <cfRule type="colorScale" priority="3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952" priority="3905" operator="greaterThan">
      <formula>0</formula>
    </cfRule>
    <cfRule type="colorScale" priority="3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951" priority="3903" operator="greaterThan">
      <formula>0</formula>
    </cfRule>
    <cfRule type="colorScale" priority="3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950" priority="3901" operator="greaterThan">
      <formula>0</formula>
    </cfRule>
    <cfRule type="colorScale" priority="3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949" priority="3899" operator="greaterThan">
      <formula>0</formula>
    </cfRule>
    <cfRule type="colorScale" priority="3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948" priority="3897" operator="greaterThan">
      <formula>0</formula>
    </cfRule>
    <cfRule type="colorScale" priority="3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947" priority="3895" operator="greaterThan">
      <formula>0</formula>
    </cfRule>
    <cfRule type="colorScale" priority="3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946" priority="3893" operator="greaterThan">
      <formula>0</formula>
    </cfRule>
    <cfRule type="colorScale" priority="3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945" priority="3891" operator="greaterThan">
      <formula>0</formula>
    </cfRule>
    <cfRule type="colorScale" priority="3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944" priority="3889" operator="greaterThan">
      <formula>0</formula>
    </cfRule>
    <cfRule type="colorScale" priority="3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943" priority="3887" operator="greaterThan">
      <formula>0</formula>
    </cfRule>
    <cfRule type="colorScale" priority="3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942" priority="3885" operator="greaterThan">
      <formula>0</formula>
    </cfRule>
    <cfRule type="colorScale" priority="3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941" priority="3883" operator="greaterThan">
      <formula>0</formula>
    </cfRule>
    <cfRule type="colorScale" priority="3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940" priority="3881" operator="greaterThan">
      <formula>0</formula>
    </cfRule>
    <cfRule type="colorScale" priority="3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939" priority="3879" operator="greaterThan">
      <formula>0</formula>
    </cfRule>
    <cfRule type="colorScale" priority="3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938" priority="3877" operator="greaterThan">
      <formula>0</formula>
    </cfRule>
    <cfRule type="colorScale" priority="3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937" priority="3875" operator="greaterThan">
      <formula>0</formula>
    </cfRule>
    <cfRule type="colorScale" priority="3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936" priority="3873" operator="greaterThan">
      <formula>0</formula>
    </cfRule>
    <cfRule type="colorScale" priority="3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935" priority="3871" operator="greaterThan">
      <formula>0</formula>
    </cfRule>
    <cfRule type="colorScale" priority="3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934" priority="3869" operator="greaterThan">
      <formula>0</formula>
    </cfRule>
    <cfRule type="colorScale" priority="3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933" priority="3867" operator="greaterThan">
      <formula>0</formula>
    </cfRule>
    <cfRule type="colorScale" priority="3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932" priority="3865" operator="greaterThan">
      <formula>0</formula>
    </cfRule>
    <cfRule type="colorScale" priority="3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931" priority="3863" operator="greaterThan">
      <formula>0</formula>
    </cfRule>
    <cfRule type="colorScale" priority="3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930" priority="3861" operator="greaterThan">
      <formula>0</formula>
    </cfRule>
    <cfRule type="colorScale" priority="3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929" priority="3859" operator="greaterThan">
      <formula>0</formula>
    </cfRule>
    <cfRule type="colorScale" priority="3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928" priority="3857" operator="greaterThan">
      <formula>0</formula>
    </cfRule>
    <cfRule type="colorScale" priority="3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927" priority="3855" operator="greaterThan">
      <formula>0</formula>
    </cfRule>
    <cfRule type="colorScale" priority="3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926" priority="3853" operator="greaterThan">
      <formula>0</formula>
    </cfRule>
    <cfRule type="colorScale" priority="3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925" priority="3851" operator="greaterThan">
      <formula>0</formula>
    </cfRule>
    <cfRule type="colorScale" priority="3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924" priority="3849" operator="greaterThan">
      <formula>0</formula>
    </cfRule>
    <cfRule type="colorScale" priority="3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923" priority="3847" operator="greaterThan">
      <formula>0</formula>
    </cfRule>
    <cfRule type="colorScale" priority="3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922" priority="3845" operator="greaterThan">
      <formula>0</formula>
    </cfRule>
    <cfRule type="colorScale" priority="3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921" priority="3843" operator="greaterThan">
      <formula>0</formula>
    </cfRule>
    <cfRule type="colorScale" priority="3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920" priority="3841" operator="greaterThan">
      <formula>0</formula>
    </cfRule>
    <cfRule type="colorScale" priority="3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919" priority="3839" operator="greaterThan">
      <formula>0</formula>
    </cfRule>
    <cfRule type="colorScale" priority="3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918" priority="3837" operator="greaterThan">
      <formula>0</formula>
    </cfRule>
    <cfRule type="colorScale" priority="3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917" priority="3835" operator="greaterThan">
      <formula>0</formula>
    </cfRule>
    <cfRule type="colorScale" priority="3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916" priority="3833" operator="greaterThan">
      <formula>0</formula>
    </cfRule>
    <cfRule type="colorScale" priority="3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915" priority="3831" operator="greaterThan">
      <formula>0</formula>
    </cfRule>
    <cfRule type="colorScale" priority="3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914" priority="3829" operator="greaterThan">
      <formula>0</formula>
    </cfRule>
    <cfRule type="colorScale" priority="3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913" priority="3827" operator="greaterThan">
      <formula>0</formula>
    </cfRule>
    <cfRule type="colorScale" priority="3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912" priority="3825" operator="greaterThan">
      <formula>0</formula>
    </cfRule>
    <cfRule type="colorScale" priority="3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911" priority="3823" operator="greaterThan">
      <formula>0</formula>
    </cfRule>
    <cfRule type="colorScale" priority="3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910" priority="3821" operator="greaterThan">
      <formula>0</formula>
    </cfRule>
    <cfRule type="colorScale" priority="3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909" priority="3819" operator="greaterThan">
      <formula>0</formula>
    </cfRule>
    <cfRule type="colorScale" priority="3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908" priority="3817" operator="greaterThan">
      <formula>0</formula>
    </cfRule>
    <cfRule type="colorScale" priority="3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907" priority="3815" operator="greaterThan">
      <formula>0</formula>
    </cfRule>
    <cfRule type="colorScale" priority="3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906" priority="3813" operator="greaterThan">
      <formula>0</formula>
    </cfRule>
    <cfRule type="colorScale" priority="3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905" priority="3811" operator="greaterThan">
      <formula>0</formula>
    </cfRule>
    <cfRule type="colorScale" priority="3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904" priority="3809" operator="greaterThan">
      <formula>0</formula>
    </cfRule>
    <cfRule type="colorScale" priority="3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903" priority="3807" operator="greaterThan">
      <formula>0</formula>
    </cfRule>
    <cfRule type="colorScale" priority="3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902" priority="3805" operator="greaterThan">
      <formula>0</formula>
    </cfRule>
    <cfRule type="colorScale" priority="3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901" priority="3803" operator="greaterThan">
      <formula>0</formula>
    </cfRule>
    <cfRule type="colorScale" priority="3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900" priority="3801" operator="greaterThan">
      <formula>0</formula>
    </cfRule>
    <cfRule type="colorScale" priority="3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899" priority="3799" operator="greaterThan">
      <formula>0</formula>
    </cfRule>
    <cfRule type="colorScale" priority="3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898" priority="3797" operator="greaterThan">
      <formula>0</formula>
    </cfRule>
    <cfRule type="colorScale" priority="3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897" priority="3795" operator="greaterThan">
      <formula>0</formula>
    </cfRule>
    <cfRule type="colorScale" priority="3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896" priority="3793" operator="greaterThan">
      <formula>0</formula>
    </cfRule>
    <cfRule type="colorScale" priority="3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895" priority="3791" operator="greaterThan">
      <formula>0</formula>
    </cfRule>
    <cfRule type="colorScale" priority="3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894" priority="3789" operator="greaterThan">
      <formula>0</formula>
    </cfRule>
    <cfRule type="colorScale" priority="3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893" priority="3787" operator="greaterThan">
      <formula>0</formula>
    </cfRule>
    <cfRule type="colorScale" priority="3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892" priority="3785" operator="greaterThan">
      <formula>0</formula>
    </cfRule>
    <cfRule type="colorScale" priority="3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891" priority="3783" operator="greaterThan">
      <formula>0</formula>
    </cfRule>
    <cfRule type="colorScale" priority="3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890" priority="3781" operator="greaterThan">
      <formula>0</formula>
    </cfRule>
    <cfRule type="colorScale" priority="3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889" priority="3779" operator="greaterThan">
      <formula>0</formula>
    </cfRule>
    <cfRule type="colorScale" priority="3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888" priority="3777" operator="greaterThan">
      <formula>0</formula>
    </cfRule>
    <cfRule type="colorScale" priority="3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887" priority="3775" operator="greaterThan">
      <formula>0</formula>
    </cfRule>
    <cfRule type="colorScale" priority="3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886" priority="3773" operator="greaterThan">
      <formula>0</formula>
    </cfRule>
    <cfRule type="colorScale" priority="3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885" priority="3771" operator="greaterThan">
      <formula>0</formula>
    </cfRule>
    <cfRule type="colorScale" priority="3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884" priority="3769" operator="greaterThan">
      <formula>0</formula>
    </cfRule>
    <cfRule type="colorScale" priority="3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883" priority="3767" operator="greaterThan">
      <formula>0</formula>
    </cfRule>
    <cfRule type="colorScale" priority="3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882" priority="3765" operator="greaterThan">
      <formula>0</formula>
    </cfRule>
    <cfRule type="colorScale" priority="3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881" priority="3763" operator="greaterThan">
      <formula>0</formula>
    </cfRule>
    <cfRule type="colorScale" priority="3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880" priority="3761" operator="greaterThan">
      <formula>0</formula>
    </cfRule>
    <cfRule type="colorScale" priority="3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879" priority="3759" operator="greaterThan">
      <formula>0</formula>
    </cfRule>
    <cfRule type="colorScale" priority="3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878" priority="3757" operator="greaterThan">
      <formula>0</formula>
    </cfRule>
    <cfRule type="colorScale" priority="3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877" priority="3755" operator="greaterThan">
      <formula>0</formula>
    </cfRule>
    <cfRule type="colorScale" priority="3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876" priority="3753" operator="greaterThan">
      <formula>0</formula>
    </cfRule>
    <cfRule type="colorScale" priority="3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875" priority="3751" operator="greaterThan">
      <formula>0</formula>
    </cfRule>
    <cfRule type="colorScale" priority="3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874" priority="3749" operator="greaterThan">
      <formula>0</formula>
    </cfRule>
    <cfRule type="colorScale" priority="3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1873" priority="3747" operator="greaterThan">
      <formula>0</formula>
    </cfRule>
    <cfRule type="colorScale" priority="3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872" priority="3745" operator="greaterThan">
      <formula>0</formula>
    </cfRule>
    <cfRule type="colorScale" priority="3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871" priority="3743" operator="greaterThan">
      <formula>0</formula>
    </cfRule>
    <cfRule type="colorScale" priority="3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870" priority="3741" operator="greaterThan">
      <formula>0</formula>
    </cfRule>
    <cfRule type="colorScale" priority="3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869" priority="3739" operator="greaterThan">
      <formula>0</formula>
    </cfRule>
    <cfRule type="colorScale" priority="3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868" priority="3737" operator="greaterThan">
      <formula>0</formula>
    </cfRule>
    <cfRule type="colorScale" priority="3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867" priority="3735" operator="greaterThan">
      <formula>0</formula>
    </cfRule>
    <cfRule type="colorScale" priority="3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866" priority="3733" operator="greaterThan">
      <formula>0</formula>
    </cfRule>
    <cfRule type="colorScale" priority="3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865" priority="3731" operator="greaterThan">
      <formula>0</formula>
    </cfRule>
    <cfRule type="colorScale" priority="3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864" priority="3729" operator="greaterThan">
      <formula>0</formula>
    </cfRule>
    <cfRule type="colorScale" priority="3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863" priority="3727" operator="greaterThan">
      <formula>0</formula>
    </cfRule>
    <cfRule type="colorScale" priority="3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862" priority="3725" operator="greaterThan">
      <formula>0</formula>
    </cfRule>
    <cfRule type="colorScale" priority="3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861" priority="3723" operator="greaterThan">
      <formula>0</formula>
    </cfRule>
    <cfRule type="colorScale" priority="3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860" priority="3721" operator="greaterThan">
      <formula>0</formula>
    </cfRule>
    <cfRule type="colorScale" priority="3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859" priority="3719" operator="greaterThan">
      <formula>0</formula>
    </cfRule>
    <cfRule type="colorScale" priority="3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858" priority="3717" operator="greaterThan">
      <formula>0</formula>
    </cfRule>
    <cfRule type="colorScale" priority="3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857" priority="3715" operator="greaterThan">
      <formula>0</formula>
    </cfRule>
    <cfRule type="colorScale" priority="3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856" priority="3713" operator="greaterThan">
      <formula>0</formula>
    </cfRule>
    <cfRule type="colorScale" priority="3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855" priority="3711" operator="greaterThan">
      <formula>0</formula>
    </cfRule>
    <cfRule type="colorScale" priority="3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854" priority="3709" operator="greaterThan">
      <formula>0</formula>
    </cfRule>
    <cfRule type="colorScale" priority="3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853" priority="3707" operator="greaterThan">
      <formula>0</formula>
    </cfRule>
    <cfRule type="colorScale" priority="3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852" priority="3705" operator="greaterThan">
      <formula>0</formula>
    </cfRule>
    <cfRule type="colorScale" priority="3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851" priority="3703" operator="greaterThan">
      <formula>0</formula>
    </cfRule>
    <cfRule type="colorScale" priority="3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850" priority="3701" operator="greaterThan">
      <formula>0</formula>
    </cfRule>
    <cfRule type="colorScale" priority="3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849" priority="3699" operator="greaterThan">
      <formula>0</formula>
    </cfRule>
    <cfRule type="colorScale" priority="3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848" priority="3697" operator="greaterThan">
      <formula>0</formula>
    </cfRule>
    <cfRule type="colorScale" priority="3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847" priority="3695" operator="greaterThan">
      <formula>0</formula>
    </cfRule>
    <cfRule type="colorScale" priority="3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1846" priority="3693" operator="greaterThan">
      <formula>0</formula>
    </cfRule>
    <cfRule type="colorScale" priority="3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1845" priority="3691" operator="greaterThan">
      <formula>0</formula>
    </cfRule>
    <cfRule type="colorScale" priority="3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1844" priority="3689" operator="greaterThan">
      <formula>0</formula>
    </cfRule>
    <cfRule type="colorScale" priority="3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1843" priority="3687" operator="greaterThan">
      <formula>0</formula>
    </cfRule>
    <cfRule type="colorScale" priority="3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1842" priority="3685" operator="greaterThan">
      <formula>0</formula>
    </cfRule>
    <cfRule type="colorScale" priority="3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1841" priority="3683" operator="greaterThan">
      <formula>0</formula>
    </cfRule>
    <cfRule type="colorScale" priority="3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1840" priority="3681" operator="greaterThan">
      <formula>0</formula>
    </cfRule>
    <cfRule type="colorScale" priority="3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1839" priority="3679" operator="greaterThan">
      <formula>0</formula>
    </cfRule>
    <cfRule type="colorScale" priority="3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1838" priority="3677" operator="greaterThan">
      <formula>0</formula>
    </cfRule>
    <cfRule type="colorScale" priority="3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1837" priority="3675" operator="greaterThan">
      <formula>0</formula>
    </cfRule>
    <cfRule type="colorScale" priority="3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836" priority="3673" operator="greaterThan">
      <formula>0</formula>
    </cfRule>
    <cfRule type="colorScale" priority="3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1835" priority="3671" operator="greaterThan">
      <formula>0</formula>
    </cfRule>
    <cfRule type="colorScale" priority="3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834" priority="3669" operator="greaterThan">
      <formula>0</formula>
    </cfRule>
    <cfRule type="colorScale" priority="3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1833" priority="3667" operator="greaterThan">
      <formula>0</formula>
    </cfRule>
    <cfRule type="colorScale" priority="3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1832" priority="3665" operator="greaterThan">
      <formula>0</formula>
    </cfRule>
    <cfRule type="colorScale" priority="3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831" priority="3663" operator="greaterThan">
      <formula>0</formula>
    </cfRule>
    <cfRule type="colorScale" priority="3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830" priority="3661" operator="greaterThan">
      <formula>0</formula>
    </cfRule>
    <cfRule type="colorScale" priority="3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829" priority="3659" operator="greaterThan">
      <formula>0</formula>
    </cfRule>
    <cfRule type="colorScale" priority="3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828" priority="3657" operator="greaterThan">
      <formula>0</formula>
    </cfRule>
    <cfRule type="colorScale" priority="3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827" priority="3655" operator="greaterThan">
      <formula>0</formula>
    </cfRule>
    <cfRule type="colorScale" priority="3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826" priority="3653" operator="greaterThan">
      <formula>0</formula>
    </cfRule>
    <cfRule type="colorScale" priority="3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825" priority="3651" operator="greaterThan">
      <formula>0</formula>
    </cfRule>
    <cfRule type="colorScale" priority="3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824" priority="3649" operator="greaterThan">
      <formula>0</formula>
    </cfRule>
    <cfRule type="colorScale" priority="3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823" priority="3647" operator="greaterThan">
      <formula>0</formula>
    </cfRule>
    <cfRule type="colorScale" priority="3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822" priority="3645" operator="greaterThan">
      <formula>0</formula>
    </cfRule>
    <cfRule type="colorScale" priority="3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821" priority="3643" operator="greaterThan">
      <formula>0</formula>
    </cfRule>
    <cfRule type="colorScale" priority="3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820" priority="3641" operator="greaterThan">
      <formula>0</formula>
    </cfRule>
    <cfRule type="colorScale" priority="3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819" priority="3639" operator="greaterThan">
      <formula>0</formula>
    </cfRule>
    <cfRule type="colorScale" priority="3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818" priority="3637" operator="greaterThan">
      <formula>0</formula>
    </cfRule>
    <cfRule type="colorScale" priority="3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817" priority="3635" operator="greaterThan">
      <formula>0</formula>
    </cfRule>
    <cfRule type="colorScale" priority="3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816" priority="3633" operator="greaterThan">
      <formula>0</formula>
    </cfRule>
    <cfRule type="colorScale" priority="3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815" priority="3631" operator="greaterThan">
      <formula>0</formula>
    </cfRule>
    <cfRule type="colorScale" priority="3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814" priority="3629" operator="greaterThan">
      <formula>0</formula>
    </cfRule>
    <cfRule type="colorScale" priority="3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813" priority="3627" operator="greaterThan">
      <formula>0</formula>
    </cfRule>
    <cfRule type="colorScale" priority="3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812" priority="3625" operator="greaterThan">
      <formula>0</formula>
    </cfRule>
    <cfRule type="colorScale" priority="3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811" priority="3623" operator="greaterThan">
      <formula>0</formula>
    </cfRule>
    <cfRule type="colorScale" priority="3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810" priority="3621" operator="greaterThan">
      <formula>0</formula>
    </cfRule>
    <cfRule type="colorScale" priority="3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809" priority="3619" operator="greaterThan">
      <formula>0</formula>
    </cfRule>
    <cfRule type="colorScale" priority="3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808" priority="3617" operator="greaterThan">
      <formula>0</formula>
    </cfRule>
    <cfRule type="colorScale" priority="3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807" priority="3615" operator="greaterThan">
      <formula>0</formula>
    </cfRule>
    <cfRule type="colorScale" priority="3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806" priority="3613" operator="greaterThan">
      <formula>0</formula>
    </cfRule>
    <cfRule type="colorScale" priority="3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805" priority="3611" operator="greaterThan">
      <formula>0</formula>
    </cfRule>
    <cfRule type="colorScale" priority="3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804" priority="3609" operator="greaterThan">
      <formula>0</formula>
    </cfRule>
    <cfRule type="colorScale" priority="3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803" priority="3607" operator="greaterThan">
      <formula>0</formula>
    </cfRule>
    <cfRule type="colorScale" priority="3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802" priority="3605" operator="greaterThan">
      <formula>0</formula>
    </cfRule>
    <cfRule type="colorScale" priority="3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801" priority="3603" operator="greaterThan">
      <formula>0</formula>
    </cfRule>
    <cfRule type="colorScale" priority="3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800" priority="3601" operator="greaterThan">
      <formula>0</formula>
    </cfRule>
    <cfRule type="colorScale" priority="3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799" priority="3599" operator="greaterThan">
      <formula>0</formula>
    </cfRule>
    <cfRule type="colorScale" priority="3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798" priority="3597" operator="greaterThan">
      <formula>0</formula>
    </cfRule>
    <cfRule type="colorScale" priority="3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797" priority="3595" operator="greaterThan">
      <formula>0</formula>
    </cfRule>
    <cfRule type="colorScale" priority="3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796" priority="3593" operator="greaterThan">
      <formula>0</formula>
    </cfRule>
    <cfRule type="colorScale" priority="3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795" priority="3591" operator="greaterThan">
      <formula>0</formula>
    </cfRule>
    <cfRule type="colorScale" priority="3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794" priority="3589" operator="greaterThan">
      <formula>0</formula>
    </cfRule>
    <cfRule type="colorScale" priority="3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793" priority="3587" operator="greaterThan">
      <formula>0</formula>
    </cfRule>
    <cfRule type="colorScale" priority="3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792" priority="3585" operator="greaterThan">
      <formula>0</formula>
    </cfRule>
    <cfRule type="colorScale" priority="3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791" priority="3583" operator="greaterThan">
      <formula>0</formula>
    </cfRule>
    <cfRule type="colorScale" priority="3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790" priority="3581" operator="greaterThan">
      <formula>0</formula>
    </cfRule>
    <cfRule type="colorScale" priority="3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789" priority="3579" operator="greaterThan">
      <formula>0</formula>
    </cfRule>
    <cfRule type="colorScale" priority="3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788" priority="3577" operator="greaterThan">
      <formula>0</formula>
    </cfRule>
    <cfRule type="colorScale" priority="3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787" priority="3575" operator="greaterThan">
      <formula>0</formula>
    </cfRule>
    <cfRule type="colorScale" priority="3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786" priority="3573" operator="greaterThan">
      <formula>0</formula>
    </cfRule>
    <cfRule type="colorScale" priority="3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785" priority="3571" operator="greaterThan">
      <formula>0</formula>
    </cfRule>
    <cfRule type="colorScale" priority="3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784" priority="3569" operator="greaterThan">
      <formula>0</formula>
    </cfRule>
    <cfRule type="colorScale" priority="3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783" priority="3567" operator="greaterThan">
      <formula>0</formula>
    </cfRule>
    <cfRule type="colorScale" priority="3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782" priority="3565" operator="greaterThan">
      <formula>0</formula>
    </cfRule>
    <cfRule type="colorScale" priority="3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781" priority="3563" operator="greaterThan">
      <formula>0</formula>
    </cfRule>
    <cfRule type="colorScale" priority="3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780" priority="3561" operator="greaterThan">
      <formula>0</formula>
    </cfRule>
    <cfRule type="colorScale" priority="3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779" priority="3559" operator="greaterThan">
      <formula>0</formula>
    </cfRule>
    <cfRule type="colorScale" priority="3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778" priority="3557" operator="greaterThan">
      <formula>0</formula>
    </cfRule>
    <cfRule type="colorScale" priority="3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777" priority="3555" operator="greaterThan">
      <formula>0</formula>
    </cfRule>
    <cfRule type="colorScale" priority="3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776" priority="3553" operator="greaterThan">
      <formula>0</formula>
    </cfRule>
    <cfRule type="colorScale" priority="3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775" priority="3551" operator="greaterThan">
      <formula>0</formula>
    </cfRule>
    <cfRule type="colorScale" priority="3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774" priority="3549" operator="greaterThan">
      <formula>0</formula>
    </cfRule>
    <cfRule type="colorScale" priority="3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773" priority="3547" operator="greaterThan">
      <formula>0</formula>
    </cfRule>
    <cfRule type="colorScale" priority="3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772" priority="3545" operator="greaterThan">
      <formula>0</formula>
    </cfRule>
    <cfRule type="colorScale" priority="3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771" priority="3543" operator="greaterThan">
      <formula>0</formula>
    </cfRule>
    <cfRule type="colorScale" priority="3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770" priority="3541" operator="greaterThan">
      <formula>0</formula>
    </cfRule>
    <cfRule type="colorScale" priority="3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769" priority="3539" operator="greaterThan">
      <formula>0</formula>
    </cfRule>
    <cfRule type="colorScale" priority="3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768" priority="3537" operator="greaterThan">
      <formula>0</formula>
    </cfRule>
    <cfRule type="colorScale" priority="3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767" priority="3535" operator="greaterThan">
      <formula>0</formula>
    </cfRule>
    <cfRule type="colorScale" priority="3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766" priority="3533" operator="greaterThan">
      <formula>0</formula>
    </cfRule>
    <cfRule type="colorScale" priority="3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765" priority="3531" operator="greaterThan">
      <formula>0</formula>
    </cfRule>
    <cfRule type="colorScale" priority="3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764" priority="3529" operator="greaterThan">
      <formula>0</formula>
    </cfRule>
    <cfRule type="colorScale" priority="3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763" priority="3527" operator="greaterThan">
      <formula>0</formula>
    </cfRule>
    <cfRule type="colorScale" priority="3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762" priority="3525" operator="greaterThan">
      <formula>0</formula>
    </cfRule>
    <cfRule type="colorScale" priority="3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761" priority="3523" operator="greaterThan">
      <formula>0</formula>
    </cfRule>
    <cfRule type="colorScale" priority="3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760" priority="3521" operator="greaterThan">
      <formula>0</formula>
    </cfRule>
    <cfRule type="colorScale" priority="3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759" priority="3519" operator="greaterThan">
      <formula>0</formula>
    </cfRule>
    <cfRule type="colorScale" priority="3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758" priority="3517" operator="greaterThan">
      <formula>0</formula>
    </cfRule>
    <cfRule type="colorScale" priority="3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757" priority="3515" operator="greaterThan">
      <formula>0</formula>
    </cfRule>
    <cfRule type="colorScale" priority="3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756" priority="3513" operator="greaterThan">
      <formula>0</formula>
    </cfRule>
    <cfRule type="colorScale" priority="3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755" priority="3511" operator="greaterThan">
      <formula>0</formula>
    </cfRule>
    <cfRule type="colorScale" priority="3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754" priority="3509" operator="greaterThan">
      <formula>0</formula>
    </cfRule>
    <cfRule type="colorScale" priority="3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753" priority="3507" operator="greaterThan">
      <formula>0</formula>
    </cfRule>
    <cfRule type="colorScale" priority="3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752" priority="3505" operator="greaterThan">
      <formula>0</formula>
    </cfRule>
    <cfRule type="colorScale" priority="3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751" priority="3503" operator="greaterThan">
      <formula>0</formula>
    </cfRule>
    <cfRule type="colorScale" priority="3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750" priority="3501" operator="greaterThan">
      <formula>0</formula>
    </cfRule>
    <cfRule type="colorScale" priority="3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749" priority="3499" operator="greaterThan">
      <formula>0</formula>
    </cfRule>
    <cfRule type="colorScale" priority="3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748" priority="3497" operator="greaterThan">
      <formula>0</formula>
    </cfRule>
    <cfRule type="colorScale" priority="3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747" priority="3495" operator="greaterThan">
      <formula>0</formula>
    </cfRule>
    <cfRule type="colorScale" priority="3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746" priority="3493" operator="greaterThan">
      <formula>0</formula>
    </cfRule>
    <cfRule type="colorScale" priority="3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745" priority="3491" operator="greaterThan">
      <formula>0</formula>
    </cfRule>
    <cfRule type="colorScale" priority="3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744" priority="3489" operator="greaterThan">
      <formula>0</formula>
    </cfRule>
    <cfRule type="colorScale" priority="3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743" priority="3487" operator="greaterThan">
      <formula>0</formula>
    </cfRule>
    <cfRule type="colorScale" priority="3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742" priority="3485" operator="greaterThan">
      <formula>0</formula>
    </cfRule>
    <cfRule type="colorScale" priority="3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741" priority="3483" operator="greaterThan">
      <formula>0</formula>
    </cfRule>
    <cfRule type="colorScale" priority="3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740" priority="3481" operator="greaterThan">
      <formula>0</formula>
    </cfRule>
    <cfRule type="colorScale" priority="3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739" priority="3479" operator="greaterThan">
      <formula>0</formula>
    </cfRule>
    <cfRule type="colorScale" priority="3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738" priority="3477" operator="greaterThan">
      <formula>0</formula>
    </cfRule>
    <cfRule type="colorScale" priority="3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737" priority="3475" operator="greaterThan">
      <formula>0</formula>
    </cfRule>
    <cfRule type="colorScale" priority="3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736" priority="3473" operator="greaterThan">
      <formula>0</formula>
    </cfRule>
    <cfRule type="colorScale" priority="3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735" priority="3471" operator="greaterThan">
      <formula>0</formula>
    </cfRule>
    <cfRule type="colorScale" priority="3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734" priority="3469" operator="greaterThan">
      <formula>0</formula>
    </cfRule>
    <cfRule type="colorScale" priority="3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733" priority="3467" operator="greaterThan">
      <formula>0</formula>
    </cfRule>
    <cfRule type="colorScale" priority="3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732" priority="3465" operator="greaterThan">
      <formula>0</formula>
    </cfRule>
    <cfRule type="colorScale" priority="3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731" priority="3463" operator="greaterThan">
      <formula>0</formula>
    </cfRule>
    <cfRule type="colorScale" priority="3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730" priority="3461" operator="greaterThan">
      <formula>0</formula>
    </cfRule>
    <cfRule type="colorScale" priority="3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729" priority="3459" operator="greaterThan">
      <formula>0</formula>
    </cfRule>
    <cfRule type="colorScale" priority="3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728" priority="3457" operator="greaterThan">
      <formula>0</formula>
    </cfRule>
    <cfRule type="colorScale" priority="3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727" priority="3455" operator="greaterThan">
      <formula>0</formula>
    </cfRule>
    <cfRule type="colorScale" priority="3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726" priority="3453" operator="greaterThan">
      <formula>0</formula>
    </cfRule>
    <cfRule type="colorScale" priority="3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725" priority="3451" operator="greaterThan">
      <formula>0</formula>
    </cfRule>
    <cfRule type="colorScale" priority="3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724" priority="3449" operator="greaterThan">
      <formula>0</formula>
    </cfRule>
    <cfRule type="colorScale" priority="3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723" priority="3447" operator="greaterThan">
      <formula>0</formula>
    </cfRule>
    <cfRule type="colorScale" priority="3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722" priority="3445" operator="greaterThan">
      <formula>0</formula>
    </cfRule>
    <cfRule type="colorScale" priority="3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721" priority="3443" operator="greaterThan">
      <formula>0</formula>
    </cfRule>
    <cfRule type="colorScale" priority="3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720" priority="3441" operator="greaterThan">
      <formula>0</formula>
    </cfRule>
    <cfRule type="colorScale" priority="3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719" priority="3439" operator="greaterThan">
      <formula>0</formula>
    </cfRule>
    <cfRule type="colorScale" priority="3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718" priority="3437" operator="greaterThan">
      <formula>0</formula>
    </cfRule>
    <cfRule type="colorScale" priority="3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717" priority="3435" operator="greaterThan">
      <formula>0</formula>
    </cfRule>
    <cfRule type="colorScale" priority="3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716" priority="3433" operator="greaterThan">
      <formula>0</formula>
    </cfRule>
    <cfRule type="colorScale" priority="3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715" priority="3431" operator="greaterThan">
      <formula>0</formula>
    </cfRule>
    <cfRule type="colorScale" priority="3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714" priority="3429" operator="greaterThan">
      <formula>0</formula>
    </cfRule>
    <cfRule type="colorScale" priority="3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713" priority="3427" operator="greaterThan">
      <formula>0</formula>
    </cfRule>
    <cfRule type="colorScale" priority="3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712" priority="3425" operator="greaterThan">
      <formula>0</formula>
    </cfRule>
    <cfRule type="colorScale" priority="3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711" priority="3423" operator="greaterThan">
      <formula>0</formula>
    </cfRule>
    <cfRule type="colorScale" priority="3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710" priority="3421" operator="greaterThan">
      <formula>0</formula>
    </cfRule>
    <cfRule type="colorScale" priority="3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709" priority="3419" operator="greaterThan">
      <formula>0</formula>
    </cfRule>
    <cfRule type="colorScale" priority="3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708" priority="3417" operator="greaterThan">
      <formula>0</formula>
    </cfRule>
    <cfRule type="colorScale" priority="3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707" priority="3415" operator="greaterThan">
      <formula>0</formula>
    </cfRule>
    <cfRule type="colorScale" priority="3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706" priority="3413" operator="greaterThan">
      <formula>0</formula>
    </cfRule>
    <cfRule type="colorScale" priority="3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705" priority="3411" operator="greaterThan">
      <formula>0</formula>
    </cfRule>
    <cfRule type="colorScale" priority="3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704" priority="3409" operator="greaterThan">
      <formula>0</formula>
    </cfRule>
    <cfRule type="colorScale" priority="3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703" priority="3407" operator="greaterThan">
      <formula>0</formula>
    </cfRule>
    <cfRule type="colorScale" priority="3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702" priority="3405" operator="greaterThan">
      <formula>0</formula>
    </cfRule>
    <cfRule type="colorScale" priority="3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701" priority="3403" operator="greaterThan">
      <formula>0</formula>
    </cfRule>
    <cfRule type="colorScale" priority="3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700" priority="3401" operator="greaterThan">
      <formula>0</formula>
    </cfRule>
    <cfRule type="colorScale" priority="3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699" priority="3399" operator="greaterThan">
      <formula>0</formula>
    </cfRule>
    <cfRule type="colorScale" priority="3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698" priority="3397" operator="greaterThan">
      <formula>0</formula>
    </cfRule>
    <cfRule type="colorScale" priority="3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697" priority="3395" operator="greaterThan">
      <formula>0</formula>
    </cfRule>
    <cfRule type="colorScale" priority="3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696" priority="3393" operator="greaterThan">
      <formula>0</formula>
    </cfRule>
    <cfRule type="colorScale" priority="3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695" priority="3391" operator="greaterThan">
      <formula>0</formula>
    </cfRule>
    <cfRule type="colorScale" priority="3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694" priority="3389" operator="greaterThan">
      <formula>0</formula>
    </cfRule>
    <cfRule type="colorScale" priority="3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693" priority="3387" operator="greaterThan">
      <formula>0</formula>
    </cfRule>
    <cfRule type="colorScale" priority="3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692" priority="3385" operator="greaterThan">
      <formula>0</formula>
    </cfRule>
    <cfRule type="colorScale" priority="3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691" priority="3383" operator="greaterThan">
      <formula>0</formula>
    </cfRule>
    <cfRule type="colorScale" priority="3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690" priority="3381" operator="greaterThan">
      <formula>0</formula>
    </cfRule>
    <cfRule type="colorScale" priority="3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689" priority="3379" operator="greaterThan">
      <formula>0</formula>
    </cfRule>
    <cfRule type="colorScale" priority="3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688" priority="3377" operator="greaterThan">
      <formula>0</formula>
    </cfRule>
    <cfRule type="colorScale" priority="3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687" priority="3375" operator="greaterThan">
      <formula>0</formula>
    </cfRule>
    <cfRule type="colorScale" priority="3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686" priority="3373" operator="greaterThan">
      <formula>0</formula>
    </cfRule>
    <cfRule type="colorScale" priority="3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685" priority="3371" operator="greaterThan">
      <formula>0</formula>
    </cfRule>
    <cfRule type="colorScale" priority="3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684" priority="3369" operator="greaterThan">
      <formula>0</formula>
    </cfRule>
    <cfRule type="colorScale" priority="3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683" priority="3367" operator="greaterThan">
      <formula>0</formula>
    </cfRule>
    <cfRule type="colorScale" priority="3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682" priority="3365" operator="greaterThan">
      <formula>0</formula>
    </cfRule>
    <cfRule type="colorScale" priority="3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681" priority="3363" operator="greaterThan">
      <formula>0</formula>
    </cfRule>
    <cfRule type="colorScale" priority="3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680" priority="3361" operator="greaterThan">
      <formula>0</formula>
    </cfRule>
    <cfRule type="colorScale" priority="3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679" priority="3359" operator="greaterThan">
      <formula>0</formula>
    </cfRule>
    <cfRule type="colorScale" priority="3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678" priority="3357" operator="greaterThan">
      <formula>0</formula>
    </cfRule>
    <cfRule type="colorScale" priority="3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677" priority="3355" operator="greaterThan">
      <formula>0</formula>
    </cfRule>
    <cfRule type="colorScale" priority="3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676" priority="3353" operator="greaterThan">
      <formula>0</formula>
    </cfRule>
    <cfRule type="colorScale" priority="3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675" priority="3351" operator="greaterThan">
      <formula>0</formula>
    </cfRule>
    <cfRule type="colorScale" priority="3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674" priority="3349" operator="greaterThan">
      <formula>0</formula>
    </cfRule>
    <cfRule type="colorScale" priority="3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673" priority="3347" operator="greaterThan">
      <formula>0</formula>
    </cfRule>
    <cfRule type="colorScale" priority="3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672" priority="3345" operator="greaterThan">
      <formula>0</formula>
    </cfRule>
    <cfRule type="colorScale" priority="3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671" priority="3343" operator="greaterThan">
      <formula>0</formula>
    </cfRule>
    <cfRule type="colorScale" priority="3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670" priority="3341" operator="greaterThan">
      <formula>0</formula>
    </cfRule>
    <cfRule type="colorScale" priority="3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669" priority="3339" operator="greaterThan">
      <formula>0</formula>
    </cfRule>
    <cfRule type="colorScale" priority="3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668" priority="3337" operator="greaterThan">
      <formula>0</formula>
    </cfRule>
    <cfRule type="colorScale" priority="3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667" priority="3335" operator="greaterThan">
      <formula>0</formula>
    </cfRule>
    <cfRule type="colorScale" priority="3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666" priority="3333" operator="greaterThan">
      <formula>0</formula>
    </cfRule>
    <cfRule type="colorScale" priority="3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665" priority="3331" operator="greaterThan">
      <formula>0</formula>
    </cfRule>
    <cfRule type="colorScale" priority="3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664" priority="3329" operator="greaterThan">
      <formula>0</formula>
    </cfRule>
    <cfRule type="colorScale" priority="3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663" priority="3327" operator="greaterThan">
      <formula>0</formula>
    </cfRule>
    <cfRule type="colorScale" priority="3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662" priority="3325" operator="greaterThan">
      <formula>0</formula>
    </cfRule>
    <cfRule type="colorScale" priority="3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661" priority="3323" operator="greaterThan">
      <formula>0</formula>
    </cfRule>
    <cfRule type="colorScale" priority="3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660" priority="3321" operator="greaterThan">
      <formula>0</formula>
    </cfRule>
    <cfRule type="colorScale" priority="3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659" priority="3319" operator="greaterThan">
      <formula>0</formula>
    </cfRule>
    <cfRule type="colorScale" priority="3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658" priority="3317" operator="greaterThan">
      <formula>0</formula>
    </cfRule>
    <cfRule type="colorScale" priority="3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657" priority="3315" operator="greaterThan">
      <formula>0</formula>
    </cfRule>
    <cfRule type="colorScale" priority="3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656" priority="3313" operator="greaterThan">
      <formula>0</formula>
    </cfRule>
    <cfRule type="colorScale" priority="3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655" priority="3311" operator="greaterThan">
      <formula>0</formula>
    </cfRule>
    <cfRule type="colorScale" priority="3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654" priority="3309" operator="greaterThan">
      <formula>0</formula>
    </cfRule>
    <cfRule type="colorScale" priority="3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653" priority="3307" operator="greaterThan">
      <formula>0</formula>
    </cfRule>
    <cfRule type="colorScale" priority="3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652" priority="3305" operator="greaterThan">
      <formula>0</formula>
    </cfRule>
    <cfRule type="colorScale" priority="3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651" priority="3303" operator="greaterThan">
      <formula>0</formula>
    </cfRule>
    <cfRule type="colorScale" priority="3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650" priority="3301" operator="greaterThan">
      <formula>0</formula>
    </cfRule>
    <cfRule type="colorScale" priority="3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649" priority="3299" operator="greaterThan">
      <formula>0</formula>
    </cfRule>
    <cfRule type="colorScale" priority="3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648" priority="3297" operator="greaterThan">
      <formula>0</formula>
    </cfRule>
    <cfRule type="colorScale" priority="3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647" priority="3295" operator="greaterThan">
      <formula>0</formula>
    </cfRule>
    <cfRule type="colorScale" priority="3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646" priority="3293" operator="greaterThan">
      <formula>0</formula>
    </cfRule>
    <cfRule type="colorScale" priority="3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645" priority="3291" operator="greaterThan">
      <formula>0</formula>
    </cfRule>
    <cfRule type="colorScale" priority="3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644" priority="3289" operator="greaterThan">
      <formula>0</formula>
    </cfRule>
    <cfRule type="colorScale" priority="3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643" priority="3287" operator="greaterThan">
      <formula>0</formula>
    </cfRule>
    <cfRule type="colorScale" priority="3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642" priority="3285" operator="greaterThan">
      <formula>0</formula>
    </cfRule>
    <cfRule type="colorScale" priority="3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641" priority="3283" operator="greaterThan">
      <formula>0</formula>
    </cfRule>
    <cfRule type="colorScale" priority="3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640" priority="3281" operator="greaterThan">
      <formula>0</formula>
    </cfRule>
    <cfRule type="colorScale" priority="3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639" priority="3279" operator="greaterThan">
      <formula>0</formula>
    </cfRule>
    <cfRule type="colorScale" priority="3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638" priority="3277" operator="greaterThan">
      <formula>0</formula>
    </cfRule>
    <cfRule type="colorScale" priority="3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637" priority="3275" operator="greaterThan">
      <formula>0</formula>
    </cfRule>
    <cfRule type="colorScale" priority="3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636" priority="3273" operator="greaterThan">
      <formula>0</formula>
    </cfRule>
    <cfRule type="colorScale" priority="3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635" priority="3271" operator="greaterThan">
      <formula>0</formula>
    </cfRule>
    <cfRule type="colorScale" priority="3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634" priority="3269" operator="greaterThan">
      <formula>0</formula>
    </cfRule>
    <cfRule type="colorScale" priority="3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633" priority="3267" operator="greaterThan">
      <formula>0</formula>
    </cfRule>
    <cfRule type="colorScale" priority="3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632" priority="3265" operator="greaterThan">
      <formula>0</formula>
    </cfRule>
    <cfRule type="colorScale" priority="3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631" priority="3263" operator="greaterThan">
      <formula>0</formula>
    </cfRule>
    <cfRule type="colorScale" priority="3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630" priority="3261" operator="greaterThan">
      <formula>0</formula>
    </cfRule>
    <cfRule type="colorScale" priority="3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629" priority="3259" operator="greaterThan">
      <formula>0</formula>
    </cfRule>
    <cfRule type="colorScale" priority="3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628" priority="3257" operator="greaterThan">
      <formula>0</formula>
    </cfRule>
    <cfRule type="colorScale" priority="3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627" priority="3255" operator="greaterThan">
      <formula>0</formula>
    </cfRule>
    <cfRule type="colorScale" priority="3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626" priority="3253" operator="greaterThan">
      <formula>0</formula>
    </cfRule>
    <cfRule type="colorScale" priority="3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625" priority="3251" operator="greaterThan">
      <formula>0</formula>
    </cfRule>
    <cfRule type="colorScale" priority="3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624" priority="3249" operator="greaterThan">
      <formula>0</formula>
    </cfRule>
    <cfRule type="colorScale" priority="3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623" priority="3247" operator="greaterThan">
      <formula>0</formula>
    </cfRule>
    <cfRule type="colorScale" priority="3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622" priority="3245" operator="greaterThan">
      <formula>0</formula>
    </cfRule>
    <cfRule type="colorScale" priority="3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621" priority="3243" operator="greaterThan">
      <formula>0</formula>
    </cfRule>
    <cfRule type="colorScale" priority="3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620" priority="3241" operator="greaterThan">
      <formula>0</formula>
    </cfRule>
    <cfRule type="colorScale" priority="3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619" priority="3239" operator="greaterThan">
      <formula>0</formula>
    </cfRule>
    <cfRule type="colorScale" priority="3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618" priority="3237" operator="greaterThan">
      <formula>0</formula>
    </cfRule>
    <cfRule type="colorScale" priority="3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617" priority="3235" operator="greaterThan">
      <formula>0</formula>
    </cfRule>
    <cfRule type="colorScale" priority="3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616" priority="3233" operator="greaterThan">
      <formula>0</formula>
    </cfRule>
    <cfRule type="colorScale" priority="3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615" priority="3231" operator="greaterThan">
      <formula>0</formula>
    </cfRule>
    <cfRule type="colorScale" priority="3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614" priority="3229" operator="greaterThan">
      <formula>0</formula>
    </cfRule>
    <cfRule type="colorScale" priority="3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613" priority="3227" operator="greaterThan">
      <formula>0</formula>
    </cfRule>
    <cfRule type="colorScale" priority="3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612" priority="3225" operator="greaterThan">
      <formula>0</formula>
    </cfRule>
    <cfRule type="colorScale" priority="3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611" priority="3223" operator="greaterThan">
      <formula>0</formula>
    </cfRule>
    <cfRule type="colorScale" priority="3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610" priority="3221" operator="greaterThan">
      <formula>0</formula>
    </cfRule>
    <cfRule type="colorScale" priority="3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609" priority="3219" operator="greaterThan">
      <formula>0</formula>
    </cfRule>
    <cfRule type="colorScale" priority="3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608" priority="3217" operator="greaterThan">
      <formula>0</formula>
    </cfRule>
    <cfRule type="colorScale" priority="3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607" priority="3215" operator="greaterThan">
      <formula>0</formula>
    </cfRule>
    <cfRule type="colorScale" priority="3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606" priority="3213" operator="greaterThan">
      <formula>0</formula>
    </cfRule>
    <cfRule type="colorScale" priority="3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605" priority="3211" operator="greaterThan">
      <formula>0</formula>
    </cfRule>
    <cfRule type="colorScale" priority="3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604" priority="3209" operator="greaterThan">
      <formula>0</formula>
    </cfRule>
    <cfRule type="colorScale" priority="3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603" priority="3207" operator="greaterThan">
      <formula>0</formula>
    </cfRule>
    <cfRule type="colorScale" priority="3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602" priority="3205" operator="greaterThan">
      <formula>0</formula>
    </cfRule>
    <cfRule type="colorScale" priority="3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601" priority="3203" operator="greaterThan">
      <formula>0</formula>
    </cfRule>
    <cfRule type="colorScale" priority="3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600" priority="3201" operator="greaterThan">
      <formula>0</formula>
    </cfRule>
    <cfRule type="colorScale" priority="3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599" priority="3199" operator="greaterThan">
      <formula>0</formula>
    </cfRule>
    <cfRule type="colorScale" priority="3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598" priority="3197" operator="greaterThan">
      <formula>0</formula>
    </cfRule>
    <cfRule type="colorScale" priority="3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597" priority="3195" operator="greaterThan">
      <formula>0</formula>
    </cfRule>
    <cfRule type="colorScale" priority="3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596" priority="3193" operator="greaterThan">
      <formula>0</formula>
    </cfRule>
    <cfRule type="colorScale" priority="3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595" priority="3191" operator="greaterThan">
      <formula>0</formula>
    </cfRule>
    <cfRule type="colorScale" priority="3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594" priority="3189" operator="greaterThan">
      <formula>0</formula>
    </cfRule>
    <cfRule type="colorScale" priority="3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593" priority="3187" operator="greaterThan">
      <formula>0</formula>
    </cfRule>
    <cfRule type="colorScale" priority="3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592" priority="3185" operator="greaterThan">
      <formula>0</formula>
    </cfRule>
    <cfRule type="colorScale" priority="3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91" priority="3183" operator="greaterThan">
      <formula>0</formula>
    </cfRule>
    <cfRule type="colorScale" priority="3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590" priority="3181" operator="greaterThan">
      <formula>0</formula>
    </cfRule>
    <cfRule type="colorScale" priority="3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589" priority="3179" operator="greaterThan">
      <formula>0</formula>
    </cfRule>
    <cfRule type="colorScale" priority="3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588" priority="3177" operator="greaterThan">
      <formula>0</formula>
    </cfRule>
    <cfRule type="colorScale" priority="3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587" priority="3175" operator="greaterThan">
      <formula>0</formula>
    </cfRule>
    <cfRule type="colorScale" priority="3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586" priority="3173" operator="greaterThan">
      <formula>0</formula>
    </cfRule>
    <cfRule type="colorScale" priority="3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585" priority="3171" operator="greaterThan">
      <formula>0</formula>
    </cfRule>
    <cfRule type="colorScale" priority="3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584" priority="3169" operator="greaterThan">
      <formula>0</formula>
    </cfRule>
    <cfRule type="colorScale" priority="3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583" priority="3167" operator="greaterThan">
      <formula>0</formula>
    </cfRule>
    <cfRule type="colorScale" priority="3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582" priority="3165" operator="greaterThan">
      <formula>0</formula>
    </cfRule>
    <cfRule type="colorScale" priority="3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581" priority="3163" operator="greaterThan">
      <formula>0</formula>
    </cfRule>
    <cfRule type="colorScale" priority="3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580" priority="3161" operator="greaterThan">
      <formula>0</formula>
    </cfRule>
    <cfRule type="colorScale" priority="3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579" priority="3159" operator="greaterThan">
      <formula>0</formula>
    </cfRule>
    <cfRule type="colorScale" priority="3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578" priority="3157" operator="greaterThan">
      <formula>0</formula>
    </cfRule>
    <cfRule type="colorScale" priority="3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577" priority="3155" operator="greaterThan">
      <formula>0</formula>
    </cfRule>
    <cfRule type="colorScale" priority="3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576" priority="3153" operator="greaterThan">
      <formula>0</formula>
    </cfRule>
    <cfRule type="colorScale" priority="3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75" priority="3151" operator="greaterThan">
      <formula>0</formula>
    </cfRule>
    <cfRule type="colorScale" priority="3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574" priority="3149" operator="greaterThan">
      <formula>0</formula>
    </cfRule>
    <cfRule type="colorScale" priority="3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573" priority="3147" operator="greaterThan">
      <formula>0</formula>
    </cfRule>
    <cfRule type="colorScale" priority="3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572" priority="3145" operator="greaterThan">
      <formula>0</formula>
    </cfRule>
    <cfRule type="colorScale" priority="3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571" priority="3143" operator="greaterThan">
      <formula>0</formula>
    </cfRule>
    <cfRule type="colorScale" priority="3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570" priority="3141" operator="greaterThan">
      <formula>0</formula>
    </cfRule>
    <cfRule type="colorScale" priority="3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569" priority="3139" operator="greaterThan">
      <formula>0</formula>
    </cfRule>
    <cfRule type="colorScale" priority="3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568" priority="3137" operator="greaterThan">
      <formula>0</formula>
    </cfRule>
    <cfRule type="colorScale" priority="3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567" priority="3135" operator="greaterThan">
      <formula>0</formula>
    </cfRule>
    <cfRule type="colorScale" priority="3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566" priority="3133" operator="greaterThan">
      <formula>0</formula>
    </cfRule>
    <cfRule type="colorScale" priority="3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565" priority="3131" operator="greaterThan">
      <formula>0</formula>
    </cfRule>
    <cfRule type="colorScale" priority="3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64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563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62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561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560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59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558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557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556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555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554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553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552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551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550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549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48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547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46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545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544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1543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1542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1541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1540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1539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1538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1537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1536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1535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1534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1533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532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1531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1530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529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528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527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526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525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524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523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522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521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520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519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518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517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516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515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514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513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512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511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510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509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508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507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506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505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504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503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502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501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500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499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498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497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496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495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494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493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492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491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490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489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488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487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486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485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484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483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482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481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480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479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478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477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476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475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474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473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472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471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470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469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468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467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466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465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464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463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462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461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460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459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458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457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456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455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454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453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452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451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450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449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448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447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446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445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444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443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442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441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440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439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438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437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436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435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434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433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432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431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430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429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428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427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426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425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424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423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422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421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420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419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418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417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416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415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414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413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412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411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410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409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408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407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406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405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404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403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402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401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400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399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398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397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396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395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394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393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392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391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390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389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388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387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386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385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384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383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382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381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380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79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378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377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376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375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374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373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372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371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370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369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368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367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366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365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364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363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362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361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360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359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358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357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356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355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354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353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352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351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350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49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348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347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346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345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344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343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342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341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340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339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338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337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336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335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334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333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332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331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330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329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328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327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326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325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324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323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322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321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320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19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318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317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316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315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314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313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312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311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310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309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308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307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306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305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304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303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302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301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300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299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298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297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296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295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294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293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292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291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290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289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288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87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286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285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284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283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282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281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280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279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278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277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276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275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274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273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72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271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270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269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268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267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266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265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264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263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262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261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260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259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258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257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256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255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254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253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252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251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250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249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248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247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246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245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244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243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242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241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240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239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238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237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236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235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234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233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232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231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230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229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228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227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226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225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224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223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222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221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220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219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218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217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216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215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214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213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212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211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210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209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208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207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206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205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204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203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202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201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200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199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198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197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196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195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194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193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192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191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190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189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188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187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186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185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184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183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182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181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180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179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178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177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176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175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174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173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172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171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170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169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168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167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166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165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164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163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162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161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160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159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158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157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156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155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154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153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152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151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150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149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148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147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146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145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144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143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142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141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140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139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138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137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136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135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134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133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132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131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130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129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128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127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126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125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124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123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122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121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120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119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118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117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116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115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114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113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112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111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110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109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108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107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106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105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104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103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102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101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100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099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098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097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096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095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094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093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092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091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090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089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088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087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086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085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084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083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082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081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080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079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078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077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076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075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074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073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072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071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070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069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068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067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066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065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064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063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062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061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060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059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058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057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056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055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054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053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052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051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050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049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048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047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046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045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044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043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042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041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040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039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038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037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036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035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034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033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032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031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030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029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028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027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026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025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024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023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022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021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020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019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018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017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016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015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014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013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012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011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010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009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008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007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006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005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004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003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002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001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000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99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98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97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96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995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994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993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992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91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90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89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88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87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86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85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84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83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82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981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980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979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978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977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976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975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974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973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972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971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970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969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968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967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966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965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964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963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962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961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960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959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958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957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956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955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954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953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952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951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950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949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948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947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946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945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944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943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942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941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940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939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938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937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936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935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934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933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932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931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930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929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928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927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926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925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924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923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922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921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920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919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918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917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16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915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914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913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912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911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10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909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908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907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906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905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904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903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902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01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900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99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98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97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96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895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94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893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892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891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90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89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88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87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86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85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84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83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82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81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80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879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78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877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876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75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74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73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72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71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70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69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68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67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66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865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64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863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862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861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860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859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858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857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856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855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854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853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852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851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850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849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848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847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846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845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844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843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842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841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840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839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838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837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836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835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834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833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832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831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830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829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828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827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826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825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824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823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822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821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820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819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818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817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816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815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814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813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812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811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810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809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808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807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806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805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804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803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802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801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800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799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798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797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796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795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794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793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792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791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790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789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788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787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786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785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784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783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782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781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780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779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778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777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776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775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774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773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772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771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770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769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768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767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766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765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764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763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762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761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760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759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758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757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756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755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754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753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752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751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750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749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748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747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746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745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744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743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742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741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740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739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38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737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36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735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734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733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732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731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730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729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728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727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726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725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724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723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722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721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720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719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718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717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716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715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714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713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712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711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710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709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708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707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706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705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704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703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702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701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700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99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98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97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96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695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694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693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92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691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90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689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688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687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686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685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84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83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82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81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680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679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678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677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76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675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674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673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672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671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670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669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668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667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666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665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664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663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62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661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60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659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658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657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656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655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654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653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652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651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650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649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648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647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46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645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644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643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642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641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640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639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638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637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636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635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634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633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632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631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630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629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628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627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626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625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624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623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622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621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620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619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618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617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616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615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614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613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612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611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610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609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608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607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606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605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604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603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602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601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600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99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98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97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96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95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94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93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92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91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90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89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88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87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86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85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84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583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582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581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580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579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578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577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576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575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574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573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72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571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70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569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568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567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566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565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564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563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562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561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560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559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558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557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56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555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554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53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52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51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50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49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48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47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46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45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44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543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42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541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40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539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538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37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36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35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34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33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32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31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30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29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528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527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26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525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524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23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22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21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20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19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18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17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16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15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14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13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12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11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10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09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08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07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06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05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04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03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02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01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00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99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98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97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96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495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494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493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492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491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490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489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488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487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486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485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484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483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482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481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480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479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478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477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476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475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474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473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472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471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470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469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468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467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466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465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464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463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462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461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460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459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458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457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456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455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454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453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452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451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450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449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448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447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446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445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444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443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442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441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440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439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438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437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436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435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434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433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432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431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430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429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428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427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426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425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424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423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422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421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420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419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418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417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416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415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414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413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412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411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410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409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408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407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406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405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404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403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402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401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400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399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398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397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396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395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394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393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92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391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390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89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88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87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86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85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84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83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82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81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80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79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78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77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76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75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74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73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72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71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70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69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68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67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66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65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64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63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62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61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60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59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58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57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56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355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354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353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352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351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350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349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48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347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46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345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344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43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42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41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340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339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338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337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336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335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334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333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32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331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330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29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328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327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326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325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324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323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322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321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320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319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18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317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16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315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314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313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312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311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310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309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308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307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306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305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304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303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02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301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300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99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98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97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96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95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94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93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92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91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90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89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88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87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86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85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84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83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82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81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80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79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78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77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76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75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74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73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72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71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70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69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68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67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66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65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64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63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62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61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60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59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58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57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56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55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54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53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52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51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50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49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48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47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46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45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44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43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2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41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40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39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38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37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36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35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34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33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32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31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30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29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28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27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26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25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24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23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22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21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20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19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18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17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16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15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14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13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12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11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10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09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08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07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06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05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04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03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02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01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00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99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98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97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96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95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94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93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92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91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90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89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88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87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86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85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84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83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82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81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80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79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78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77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76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75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74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73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72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71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70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69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68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67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66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65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64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63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62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61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60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59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58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57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56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55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54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53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52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51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50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49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48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47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46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45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44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43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42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41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40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39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38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37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36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35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34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33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32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31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30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29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28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27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26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25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24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23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2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21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20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19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18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17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16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15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14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13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12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11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10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09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08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07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06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05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04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03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02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01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00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9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8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7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6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5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4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3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2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1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0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9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8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7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6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5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4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3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2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1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0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79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8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77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6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75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74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73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72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71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70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69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68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67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66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65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64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63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2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61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60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9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8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7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6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5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4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3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2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1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0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9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8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7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6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5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4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3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2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1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0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9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8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7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6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5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4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3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2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1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0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9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8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7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5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4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3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1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0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9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7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46" orientation="portrait" r:id="rId1"/>
  <ignoredErrors>
    <ignoredError sqref="H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Rice Land Tract 1</vt:lpstr>
      <vt:lpstr>Rice Land Tract 2</vt:lpstr>
      <vt:lpstr>Rice Land Tract 3</vt:lpstr>
      <vt:lpstr>Rice Land Tract 4</vt:lpstr>
      <vt:lpstr>Rice Land Tract 5</vt:lpstr>
      <vt:lpstr>'Rice Land Tract 1'!Print_Area</vt:lpstr>
      <vt:lpstr>'Rice Land Tract 2'!Print_Area</vt:lpstr>
      <vt:lpstr>'Rice Land Tract 3'!Print_Area</vt:lpstr>
      <vt:lpstr>'Rice Land Tract 4'!Print_Area</vt:lpstr>
      <vt:lpstr>'Rice Land Tract 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Michael E Salassi</cp:lastModifiedBy>
  <cp:lastPrinted>2014-04-07T16:02:04Z</cp:lastPrinted>
  <dcterms:created xsi:type="dcterms:W3CDTF">2012-04-19T17:26:15Z</dcterms:created>
  <dcterms:modified xsi:type="dcterms:W3CDTF">2014-04-10T16:47:27Z</dcterms:modified>
</cp:coreProperties>
</file>